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7795" windowHeight="12330" activeTab="2"/>
  </bookViews>
  <sheets>
    <sheet name="Sheet1" sheetId="1" r:id="rId1"/>
    <sheet name="Ex2" sheetId="2" r:id="rId2"/>
    <sheet name="Ex3" sheetId="3" r:id="rId3"/>
  </sheets>
  <calcPr calcId="145621"/>
</workbook>
</file>

<file path=xl/calcChain.xml><?xml version="1.0" encoding="utf-8"?>
<calcChain xmlns="http://schemas.openxmlformats.org/spreadsheetml/2006/main">
  <c r="C6" i="3" l="1"/>
  <c r="E5" i="3"/>
  <c r="C5" i="3"/>
  <c r="D5" i="3"/>
  <c r="D8" i="3" s="1"/>
  <c r="F6" i="3"/>
  <c r="D6" i="3"/>
  <c r="H25" i="2"/>
  <c r="K25" i="2" s="1"/>
  <c r="H23" i="2"/>
  <c r="K23" i="2" s="1"/>
  <c r="I14" i="2"/>
  <c r="K14" i="2"/>
  <c r="L14" i="2"/>
  <c r="I15" i="2"/>
  <c r="K15" i="2"/>
  <c r="L15" i="2"/>
  <c r="I16" i="2"/>
  <c r="K16" i="2"/>
  <c r="L16" i="2"/>
  <c r="I17" i="2"/>
  <c r="K17" i="2"/>
  <c r="L17" i="2"/>
  <c r="I18" i="2"/>
  <c r="K18" i="2"/>
  <c r="L18" i="2"/>
  <c r="I19" i="2"/>
  <c r="K19" i="2"/>
  <c r="L19" i="2"/>
  <c r="I22" i="2"/>
  <c r="K22" i="2"/>
  <c r="L22" i="2"/>
  <c r="I24" i="2"/>
  <c r="K24" i="2"/>
  <c r="L24" i="2"/>
  <c r="J24" i="2" s="1"/>
  <c r="H23" i="1"/>
  <c r="H27" i="1" s="1"/>
  <c r="H29" i="1" s="1"/>
  <c r="H30" i="1" s="1"/>
  <c r="E23" i="1"/>
  <c r="E27" i="1" s="1"/>
  <c r="E29" i="1" s="1"/>
  <c r="E30" i="1" s="1"/>
  <c r="F23" i="1"/>
  <c r="F27" i="1" s="1"/>
  <c r="F29" i="1" s="1"/>
  <c r="F30" i="1" s="1"/>
  <c r="G23" i="1"/>
  <c r="G27" i="1" s="1"/>
  <c r="G29" i="1" s="1"/>
  <c r="G30" i="1" s="1"/>
  <c r="I23" i="1"/>
  <c r="I27" i="1" s="1"/>
  <c r="I29" i="1" s="1"/>
  <c r="I30" i="1" s="1"/>
  <c r="D23" i="1"/>
  <c r="D27" i="1" s="1"/>
  <c r="D29" i="1" s="1"/>
  <c r="D30" i="1" s="1"/>
  <c r="C9" i="3" l="1"/>
  <c r="C12" i="3" s="1"/>
  <c r="E8" i="3"/>
  <c r="F5" i="3"/>
  <c r="F9" i="3" s="1"/>
  <c r="F12" i="3" s="1"/>
  <c r="F8" i="3"/>
  <c r="F10" i="3" s="1"/>
  <c r="F14" i="3" s="1"/>
  <c r="D9" i="3"/>
  <c r="D12" i="3" s="1"/>
  <c r="C8" i="3"/>
  <c r="L25" i="2"/>
  <c r="J25" i="2" s="1"/>
  <c r="M25" i="2" s="1"/>
  <c r="J19" i="2"/>
  <c r="L23" i="2"/>
  <c r="J23" i="2" s="1"/>
  <c r="M23" i="2" s="1"/>
  <c r="J22" i="2"/>
  <c r="M22" i="2" s="1"/>
  <c r="J16" i="2"/>
  <c r="M16" i="2" s="1"/>
  <c r="M19" i="2"/>
  <c r="J18" i="2"/>
  <c r="M18" i="2" s="1"/>
  <c r="J14" i="2"/>
  <c r="M14" i="2" s="1"/>
  <c r="J17" i="2"/>
  <c r="M17" i="2" s="1"/>
  <c r="M24" i="2"/>
  <c r="J15" i="2"/>
  <c r="M15" i="2" s="1"/>
  <c r="C10" i="3" l="1"/>
  <c r="C14" i="3" s="1"/>
  <c r="E9" i="3"/>
  <c r="E12" i="3" s="1"/>
  <c r="D10" i="3"/>
  <c r="D14" i="3" s="1"/>
  <c r="E10" i="3" l="1"/>
  <c r="E14" i="3" s="1"/>
</calcChain>
</file>

<file path=xl/sharedStrings.xml><?xml version="1.0" encoding="utf-8"?>
<sst xmlns="http://schemas.openxmlformats.org/spreadsheetml/2006/main" count="62" uniqueCount="53">
  <si>
    <t>Year</t>
  </si>
  <si>
    <t>Price</t>
  </si>
  <si>
    <t>Lille</t>
  </si>
  <si>
    <t>Industry</t>
  </si>
  <si>
    <t>Market Value</t>
  </si>
  <si>
    <t>Volume of Production ('000 m)</t>
  </si>
  <si>
    <t>Market Share $</t>
  </si>
  <si>
    <t>Cost/Meter at Various Volumes</t>
  </si>
  <si>
    <t>Direct Labor</t>
  </si>
  <si>
    <t>Material</t>
  </si>
  <si>
    <t>Material Spoilage</t>
  </si>
  <si>
    <t>Department Expense</t>
  </si>
  <si>
    <t>Direct</t>
  </si>
  <si>
    <t>Indirect</t>
  </si>
  <si>
    <t>General OH</t>
  </si>
  <si>
    <t>Factory Cost</t>
  </si>
  <si>
    <t>SGA</t>
  </si>
  <si>
    <t>Department Total</t>
  </si>
  <si>
    <t>Total Cost/m</t>
  </si>
  <si>
    <t>Total Cost ($)</t>
  </si>
  <si>
    <t>Lilly's Price</t>
  </si>
  <si>
    <t>Competitor's Price</t>
  </si>
  <si>
    <t>Lille's Market Share</t>
  </si>
  <si>
    <t>Lille's Production Volume</t>
  </si>
  <si>
    <t>Market Share %</t>
  </si>
  <si>
    <t>Comp.</t>
  </si>
  <si>
    <t>A</t>
  </si>
  <si>
    <t>B</t>
  </si>
  <si>
    <t>C</t>
  </si>
  <si>
    <t>D</t>
  </si>
  <si>
    <t>Scenario</t>
  </si>
  <si>
    <t>Volume ('000m)</t>
  </si>
  <si>
    <t>Market Size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</si>
  <si>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</si>
  <si>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</si>
  <si>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</si>
  <si>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</si>
  <si>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</si>
  <si>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</si>
  <si>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</si>
  <si>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</si>
  <si>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</si>
  <si>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</si>
  <si>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</si>
  <si>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Sales</t>
  </si>
  <si>
    <t>COGS</t>
  </si>
  <si>
    <t>Lille's Volume</t>
  </si>
  <si>
    <t>Factory Cost (/m)</t>
  </si>
  <si>
    <t>Operating Profit</t>
  </si>
  <si>
    <t>SGA (60% factory cost)</t>
  </si>
  <si>
    <t>Net Income/Loss</t>
  </si>
  <si>
    <t>Lille's Price</t>
  </si>
  <si>
    <t>Ex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</si>
</sst>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6" formatCode="&quot;$&quot;#,##0.00"/>
    <numFmt numFmtId="168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Border="1"/>
    <xf numFmtId="0" fontId="0" fillId="2" borderId="1" xfId="0" applyFill="1" applyBorder="1"/>
    <xf numFmtId="168" fontId="0" fillId="0" borderId="6" xfId="0" applyNumberFormat="1" applyBorder="1"/>
    <xf numFmtId="168" fontId="0" fillId="0" borderId="0" xfId="0" applyNumberFormat="1" applyBorder="1"/>
    <xf numFmtId="0" fontId="0" fillId="0" borderId="11" xfId="0" applyBorder="1"/>
    <xf numFmtId="0" fontId="0" fillId="0" borderId="4" xfId="0" applyBorder="1"/>
    <xf numFmtId="0" fontId="0" fillId="0" borderId="10" xfId="0" applyBorder="1"/>
    <xf numFmtId="168" fontId="0" fillId="0" borderId="3" xfId="0" applyNumberFormat="1" applyBorder="1"/>
    <xf numFmtId="168" fontId="0" fillId="0" borderId="4" xfId="0" applyNumberFormat="1" applyBorder="1"/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1" xfId="0" applyFill="1" applyBorder="1"/>
    <xf numFmtId="168" fontId="0" fillId="2" borderId="6" xfId="0" applyNumberFormat="1" applyFill="1" applyBorder="1"/>
    <xf numFmtId="168" fontId="0" fillId="2" borderId="0" xfId="0" applyNumberFormat="1" applyFill="1" applyBorder="1"/>
    <xf numFmtId="0" fontId="0" fillId="2" borderId="12" xfId="0" applyFill="1" applyBorder="1"/>
    <xf numFmtId="168" fontId="0" fillId="2" borderId="8" xfId="0" applyNumberFormat="1" applyFill="1" applyBorder="1"/>
    <xf numFmtId="168" fontId="0" fillId="2" borderId="1" xfId="0" applyNumberFormat="1" applyFill="1" applyBorder="1"/>
    <xf numFmtId="168" fontId="0" fillId="2" borderId="6" xfId="0" applyNumberFormat="1" applyFill="1" applyBorder="1" applyAlignment="1">
      <alignment horizontal="center"/>
    </xf>
    <xf numFmtId="168" fontId="0" fillId="2" borderId="7" xfId="0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168" fontId="0" fillId="2" borderId="9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9" xfId="2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7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5" xfId="2" applyFont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right" wrapText="1"/>
    </xf>
    <xf numFmtId="9" fontId="0" fillId="0" borderId="0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168" fontId="0" fillId="2" borderId="0" xfId="0" applyNumberFormat="1" applyFill="1"/>
    <xf numFmtId="0" fontId="0" fillId="2" borderId="15" xfId="0" applyFill="1" applyBorder="1"/>
    <xf numFmtId="168" fontId="0" fillId="2" borderId="15" xfId="0" applyNumberFormat="1" applyFill="1" applyBorder="1"/>
    <xf numFmtId="166" fontId="0" fillId="0" borderId="0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12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</dxf>
    <dxf>
      <numFmt numFmtId="168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8" formatCode="&quot;$&quot;#,##0"/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68" formatCode="&quot;$&quot;#,##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8" formatCode="&quot;$&quot;#,##0"/>
    </dxf>
    <dxf>
      <numFmt numFmtId="168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C21:M25" totalsRowShown="0" tableBorderDxfId="11">
  <autoFilter ref="C21:M25"/>
  <tableColumns count="11">
    <tableColumn id="1" name="Column1"/>
    <tableColumn id="2" name="Column2" dataDxfId="10"/>
    <tableColumn id="3" name="Column3" dataDxfId="7"/>
    <tableColumn id="4" name="Column4" dataDxfId="6"/>
    <tableColumn id="5" name="Column5" dataDxfId="5"/>
    <tableColumn id="6" name="Column6" dataDxfId="4"/>
    <tableColumn id="7" name="Column7" dataDxfId="3" dataCellStyle="Percent"/>
    <tableColumn id="8" name="Column8" dataDxfId="9">
      <calculatedColumnFormula>K22+L22</calculatedColumnFormula>
    </tableColumn>
    <tableColumn id="9" name="Column9" dataDxfId="8">
      <calculatedColumnFormula>(G22-H22)*E22</calculatedColumnFormula>
    </tableColumn>
    <tableColumn id="10" name="Column10" dataDxfId="2">
      <calculatedColumnFormula>F22*H22</calculatedColumnFormula>
    </tableColumn>
    <tableColumn id="11" name="Column11" dataDxfId="1" dataCellStyle="Percent">
      <calculatedColumnFormula>L22/J22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2:F6" totalsRowShown="0" tableBorderDxfId="0">
  <autoFilter ref="B2:F6"/>
  <tableColumns count="5">
    <tableColumn id="1" name="Scenario"/>
    <tableColumn id="2" name="A"/>
    <tableColumn id="3" name="B"/>
    <tableColumn id="4" name="C"/>
    <tableColumn id="5" name="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I30"/>
  <sheetViews>
    <sheetView workbookViewId="0">
      <selection activeCell="E27" sqref="E27"/>
    </sheetView>
  </sheetViews>
  <sheetFormatPr defaultRowHeight="15" x14ac:dyDescent="0.25"/>
  <cols>
    <col min="2" max="2" width="4.85546875" customWidth="1"/>
    <col min="3" max="3" width="15" customWidth="1"/>
    <col min="4" max="9" width="10.28515625" customWidth="1"/>
    <col min="10" max="11" width="9.28515625" bestFit="1" customWidth="1"/>
    <col min="12" max="12" width="14.28515625" bestFit="1" customWidth="1"/>
  </cols>
  <sheetData>
    <row r="14" spans="2:9" x14ac:dyDescent="0.25">
      <c r="B14" t="s">
        <v>7</v>
      </c>
    </row>
    <row r="15" spans="2:9" x14ac:dyDescent="0.25">
      <c r="B15" s="4"/>
      <c r="C15" s="4"/>
      <c r="D15" s="5" t="s">
        <v>31</v>
      </c>
      <c r="E15" s="5"/>
      <c r="F15" s="5"/>
      <c r="G15" s="5"/>
      <c r="H15" s="5"/>
      <c r="I15" s="5"/>
    </row>
    <row r="16" spans="2:9" x14ac:dyDescent="0.25">
      <c r="B16" s="4"/>
      <c r="C16" s="4"/>
      <c r="D16" s="6">
        <v>75</v>
      </c>
      <c r="E16" s="6">
        <v>100</v>
      </c>
      <c r="F16" s="6">
        <v>125</v>
      </c>
      <c r="G16" s="6">
        <v>150</v>
      </c>
      <c r="H16" s="6">
        <v>175</v>
      </c>
      <c r="I16" s="6">
        <v>200</v>
      </c>
    </row>
    <row r="17" spans="2:9" x14ac:dyDescent="0.25">
      <c r="B17" s="4" t="s">
        <v>8</v>
      </c>
      <c r="C17" s="4"/>
      <c r="D17" s="4">
        <v>4</v>
      </c>
      <c r="E17" s="4">
        <v>3.9</v>
      </c>
      <c r="F17" s="4">
        <v>3.8</v>
      </c>
      <c r="G17" s="4">
        <v>3.7</v>
      </c>
      <c r="H17" s="4">
        <v>3.8</v>
      </c>
      <c r="I17" s="4">
        <v>4</v>
      </c>
    </row>
    <row r="18" spans="2:9" x14ac:dyDescent="0.25">
      <c r="B18" s="4" t="s">
        <v>9</v>
      </c>
      <c r="C18" s="4"/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</row>
    <row r="19" spans="2:9" x14ac:dyDescent="0.25">
      <c r="B19" s="4" t="s">
        <v>10</v>
      </c>
      <c r="C19" s="4"/>
      <c r="D19" s="4">
        <v>0.2</v>
      </c>
      <c r="E19" s="4">
        <v>0.2</v>
      </c>
      <c r="F19" s="4">
        <v>0.19</v>
      </c>
      <c r="G19" s="4">
        <v>0.19</v>
      </c>
      <c r="H19" s="4">
        <v>0.19</v>
      </c>
      <c r="I19" s="4">
        <v>0.2</v>
      </c>
    </row>
    <row r="20" spans="2:9" x14ac:dyDescent="0.25">
      <c r="B20" s="4" t="s">
        <v>11</v>
      </c>
      <c r="C20" s="4"/>
      <c r="D20" s="4"/>
      <c r="E20" s="4"/>
      <c r="F20" s="4"/>
      <c r="G20" s="4"/>
      <c r="H20" s="4"/>
      <c r="I20" s="4"/>
    </row>
    <row r="21" spans="2:9" x14ac:dyDescent="0.25">
      <c r="B21" s="7"/>
      <c r="C21" s="7" t="s">
        <v>12</v>
      </c>
      <c r="D21" s="7">
        <v>0.6</v>
      </c>
      <c r="E21" s="7">
        <v>0.56000000000000005</v>
      </c>
      <c r="F21" s="7">
        <v>0.5</v>
      </c>
      <c r="G21" s="7">
        <v>0.5</v>
      </c>
      <c r="H21" s="7">
        <v>0.5</v>
      </c>
      <c r="I21" s="7">
        <v>0.5</v>
      </c>
    </row>
    <row r="22" spans="2:9" x14ac:dyDescent="0.25">
      <c r="B22" s="8"/>
      <c r="C22" s="8" t="s">
        <v>13</v>
      </c>
      <c r="D22" s="8">
        <v>4</v>
      </c>
      <c r="E22" s="8">
        <v>3</v>
      </c>
      <c r="F22" s="8">
        <v>2.4</v>
      </c>
      <c r="G22" s="8">
        <v>2</v>
      </c>
      <c r="H22" s="8">
        <v>1.71</v>
      </c>
      <c r="I22" s="8">
        <v>1.5</v>
      </c>
    </row>
    <row r="23" spans="2:9" x14ac:dyDescent="0.25">
      <c r="B23" s="4" t="s">
        <v>17</v>
      </c>
      <c r="C23" s="4"/>
      <c r="D23" s="4">
        <f>SUM(D21:D22)</f>
        <v>4.5999999999999996</v>
      </c>
      <c r="E23" s="4">
        <f t="shared" ref="E23:I23" si="0">SUM(E21:E22)</f>
        <v>3.56</v>
      </c>
      <c r="F23" s="4">
        <f t="shared" si="0"/>
        <v>2.9</v>
      </c>
      <c r="G23" s="4">
        <f t="shared" si="0"/>
        <v>2.5</v>
      </c>
      <c r="H23" s="4">
        <f t="shared" si="0"/>
        <v>2.21</v>
      </c>
      <c r="I23" s="4">
        <f t="shared" si="0"/>
        <v>2</v>
      </c>
    </row>
    <row r="24" spans="2:9" x14ac:dyDescent="0.25">
      <c r="B24" s="4"/>
      <c r="C24" s="4"/>
      <c r="D24" s="4"/>
      <c r="E24" s="4"/>
      <c r="F24" s="4"/>
      <c r="G24" s="4"/>
      <c r="H24" s="4"/>
      <c r="I24" s="4"/>
    </row>
    <row r="25" spans="2:9" x14ac:dyDescent="0.25">
      <c r="B25" s="4" t="s">
        <v>14</v>
      </c>
      <c r="C25" s="4"/>
      <c r="D25" s="4">
        <v>1.2</v>
      </c>
      <c r="E25" s="4">
        <v>1.17</v>
      </c>
      <c r="F25" s="4">
        <v>1.1399999999999999</v>
      </c>
      <c r="G25" s="4">
        <v>1.1100000000000001</v>
      </c>
      <c r="H25" s="4">
        <v>1.1399999999999999</v>
      </c>
      <c r="I25" s="4">
        <v>1.2</v>
      </c>
    </row>
    <row r="26" spans="2:9" x14ac:dyDescent="0.25">
      <c r="B26" s="4"/>
      <c r="C26" s="4"/>
      <c r="D26" s="4"/>
      <c r="E26" s="4"/>
      <c r="F26" s="4"/>
      <c r="G26" s="4"/>
      <c r="H26" s="4"/>
      <c r="I26" s="4"/>
    </row>
    <row r="27" spans="2:9" x14ac:dyDescent="0.25">
      <c r="B27" s="7" t="s">
        <v>15</v>
      </c>
      <c r="C27" s="7"/>
      <c r="D27" s="7">
        <f>SUM(D17:D26)-D23</f>
        <v>12.000000000000002</v>
      </c>
      <c r="E27" s="7">
        <f t="shared" ref="E27:I27" si="1">SUM(E17:E26)-E23</f>
        <v>10.83</v>
      </c>
      <c r="F27" s="7">
        <f t="shared" si="1"/>
        <v>10.030000000000001</v>
      </c>
      <c r="G27" s="7">
        <f t="shared" si="1"/>
        <v>9.5</v>
      </c>
      <c r="H27" s="7">
        <f t="shared" si="1"/>
        <v>9.34</v>
      </c>
      <c r="I27" s="7">
        <f t="shared" si="1"/>
        <v>9.3999999999999986</v>
      </c>
    </row>
    <row r="28" spans="2:9" x14ac:dyDescent="0.25">
      <c r="B28" s="8" t="s">
        <v>16</v>
      </c>
      <c r="C28" s="8"/>
      <c r="D28" s="8">
        <v>7.8</v>
      </c>
      <c r="E28" s="8">
        <v>7.04</v>
      </c>
      <c r="F28" s="8">
        <v>6.52</v>
      </c>
      <c r="G28" s="8">
        <v>6.18</v>
      </c>
      <c r="H28" s="8">
        <v>6.07</v>
      </c>
      <c r="I28" s="8">
        <v>6.11</v>
      </c>
    </row>
    <row r="29" spans="2:9" x14ac:dyDescent="0.25">
      <c r="B29" s="4"/>
      <c r="C29" s="4" t="s">
        <v>18</v>
      </c>
      <c r="D29" s="4">
        <f>SUM(D27:D28)</f>
        <v>19.8</v>
      </c>
      <c r="E29" s="4">
        <f t="shared" ref="E29:I29" si="2">SUM(E27:E28)</f>
        <v>17.87</v>
      </c>
      <c r="F29" s="4">
        <f t="shared" si="2"/>
        <v>16.55</v>
      </c>
      <c r="G29" s="4">
        <f t="shared" si="2"/>
        <v>15.68</v>
      </c>
      <c r="H29" s="4">
        <f t="shared" si="2"/>
        <v>15.41</v>
      </c>
      <c r="I29" s="4">
        <f t="shared" si="2"/>
        <v>15.509999999999998</v>
      </c>
    </row>
    <row r="30" spans="2:9" x14ac:dyDescent="0.25">
      <c r="B30" s="4"/>
      <c r="C30" s="4" t="s">
        <v>19</v>
      </c>
      <c r="D30" s="4">
        <f>D29*D16</f>
        <v>1485</v>
      </c>
      <c r="E30" s="4">
        <f t="shared" ref="E30:I30" si="3">E29*E16</f>
        <v>1787</v>
      </c>
      <c r="F30" s="4">
        <f t="shared" si="3"/>
        <v>2068.75</v>
      </c>
      <c r="G30" s="4">
        <f t="shared" si="3"/>
        <v>2352</v>
      </c>
      <c r="H30" s="4">
        <f t="shared" si="3"/>
        <v>2696.75</v>
      </c>
      <c r="I30" s="4">
        <f t="shared" si="3"/>
        <v>3101.9999999999995</v>
      </c>
    </row>
  </sheetData>
  <mergeCells count="1">
    <mergeCell ref="D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5"/>
  <sheetViews>
    <sheetView workbookViewId="0">
      <selection activeCell="M25" sqref="B12:M25"/>
    </sheetView>
  </sheetViews>
  <sheetFormatPr defaultRowHeight="15" x14ac:dyDescent="0.25"/>
  <cols>
    <col min="2" max="2" width="3.7109375" bestFit="1" customWidth="1"/>
    <col min="3" max="3" width="3.7109375" customWidth="1"/>
    <col min="4" max="4" width="7.85546875" customWidth="1"/>
    <col min="5" max="6" width="7.5703125" style="1" customWidth="1"/>
    <col min="7" max="9" width="9.85546875" customWidth="1"/>
    <col min="10" max="11" width="11" customWidth="1"/>
    <col min="12" max="12" width="12" customWidth="1"/>
    <col min="13" max="13" width="9.85546875" style="1" customWidth="1"/>
  </cols>
  <sheetData>
    <row r="5" spans="2:13" x14ac:dyDescent="0.25">
      <c r="D5" t="s">
        <v>20</v>
      </c>
      <c r="E5" s="1">
        <v>15</v>
      </c>
      <c r="F5" s="1">
        <v>15</v>
      </c>
      <c r="G5">
        <v>20</v>
      </c>
      <c r="H5">
        <v>20</v>
      </c>
    </row>
    <row r="6" spans="2:13" x14ac:dyDescent="0.25">
      <c r="D6" t="s">
        <v>21</v>
      </c>
      <c r="E6" s="1">
        <v>15</v>
      </c>
      <c r="F6" s="1">
        <v>20</v>
      </c>
      <c r="G6">
        <v>15</v>
      </c>
      <c r="H6">
        <v>20</v>
      </c>
    </row>
    <row r="7" spans="2:13" x14ac:dyDescent="0.25">
      <c r="D7" t="s">
        <v>22</v>
      </c>
    </row>
    <row r="8" spans="2:13" x14ac:dyDescent="0.25">
      <c r="D8" t="s">
        <v>23</v>
      </c>
    </row>
    <row r="12" spans="2:13" s="3" customFormat="1" x14ac:dyDescent="0.25">
      <c r="B12" s="19"/>
      <c r="C12" s="19"/>
      <c r="D12" s="20"/>
      <c r="E12" s="21" t="s">
        <v>1</v>
      </c>
      <c r="F12" s="22"/>
      <c r="G12" s="21" t="s">
        <v>5</v>
      </c>
      <c r="H12" s="23"/>
      <c r="I12" s="22"/>
      <c r="J12" s="21" t="s">
        <v>4</v>
      </c>
      <c r="K12" s="23"/>
      <c r="L12" s="23"/>
      <c r="M12" s="22"/>
    </row>
    <row r="13" spans="2:13" ht="30" x14ac:dyDescent="0.25">
      <c r="B13" s="4"/>
      <c r="C13" s="4"/>
      <c r="D13" s="50" t="s">
        <v>0</v>
      </c>
      <c r="E13" s="51" t="s">
        <v>25</v>
      </c>
      <c r="F13" s="52" t="s">
        <v>2</v>
      </c>
      <c r="G13" s="51" t="s">
        <v>3</v>
      </c>
      <c r="H13" s="53" t="s">
        <v>2</v>
      </c>
      <c r="I13" s="52" t="s">
        <v>24</v>
      </c>
      <c r="J13" s="54" t="s">
        <v>32</v>
      </c>
      <c r="K13" s="55" t="s">
        <v>25</v>
      </c>
      <c r="L13" s="55" t="s">
        <v>2</v>
      </c>
      <c r="M13" s="52" t="s">
        <v>6</v>
      </c>
    </row>
    <row r="14" spans="2:13" x14ac:dyDescent="0.25">
      <c r="B14" s="4"/>
      <c r="C14" s="4"/>
      <c r="D14" s="24">
        <v>1998</v>
      </c>
      <c r="E14" s="30">
        <v>20</v>
      </c>
      <c r="F14" s="31">
        <v>20</v>
      </c>
      <c r="G14" s="38">
        <v>610</v>
      </c>
      <c r="H14" s="39">
        <v>213</v>
      </c>
      <c r="I14" s="40">
        <f>H14/G14</f>
        <v>0.34918032786885245</v>
      </c>
      <c r="J14" s="25">
        <f>K14+L14</f>
        <v>12200</v>
      </c>
      <c r="K14" s="26">
        <f>(G14-H14)*E14</f>
        <v>7940</v>
      </c>
      <c r="L14" s="26">
        <f>F14*H14</f>
        <v>4260</v>
      </c>
      <c r="M14" s="40">
        <f>L14/J14</f>
        <v>0.34918032786885245</v>
      </c>
    </row>
    <row r="15" spans="2:13" x14ac:dyDescent="0.25">
      <c r="B15" s="4"/>
      <c r="C15" s="4"/>
      <c r="D15" s="24">
        <v>1999</v>
      </c>
      <c r="E15" s="30">
        <v>20</v>
      </c>
      <c r="F15" s="31">
        <v>20</v>
      </c>
      <c r="G15" s="38">
        <v>575</v>
      </c>
      <c r="H15" s="39">
        <v>200</v>
      </c>
      <c r="I15" s="40">
        <f>H15/G15</f>
        <v>0.34782608695652173</v>
      </c>
      <c r="J15" s="25">
        <f>K15+L15</f>
        <v>11500</v>
      </c>
      <c r="K15" s="26">
        <f>(G15-H15)*E15</f>
        <v>7500</v>
      </c>
      <c r="L15" s="26">
        <f>F15*H15</f>
        <v>4000</v>
      </c>
      <c r="M15" s="40">
        <f>L15/J15</f>
        <v>0.34782608695652173</v>
      </c>
    </row>
    <row r="16" spans="2:13" x14ac:dyDescent="0.25">
      <c r="B16" s="4"/>
      <c r="C16" s="4"/>
      <c r="D16" s="24">
        <v>2000</v>
      </c>
      <c r="E16" s="30">
        <v>15</v>
      </c>
      <c r="F16" s="31">
        <v>15</v>
      </c>
      <c r="G16" s="38">
        <v>430</v>
      </c>
      <c r="H16" s="39">
        <v>150</v>
      </c>
      <c r="I16" s="40">
        <f>H16/G16</f>
        <v>0.34883720930232559</v>
      </c>
      <c r="J16" s="25">
        <f>K16+L16</f>
        <v>6450</v>
      </c>
      <c r="K16" s="26">
        <f>(G16-H16)*E16</f>
        <v>4200</v>
      </c>
      <c r="L16" s="26">
        <f>F16*H16</f>
        <v>2250</v>
      </c>
      <c r="M16" s="40">
        <f>L16/J16</f>
        <v>0.34883720930232559</v>
      </c>
    </row>
    <row r="17" spans="2:13" x14ac:dyDescent="0.25">
      <c r="B17" s="4"/>
      <c r="C17" s="4"/>
      <c r="D17" s="24">
        <v>2001</v>
      </c>
      <c r="E17" s="30">
        <v>15</v>
      </c>
      <c r="F17" s="31">
        <v>15</v>
      </c>
      <c r="G17" s="38">
        <v>475</v>
      </c>
      <c r="H17" s="39">
        <v>165</v>
      </c>
      <c r="I17" s="40">
        <f>H17/G17</f>
        <v>0.3473684210526316</v>
      </c>
      <c r="J17" s="25">
        <f>K17+L17</f>
        <v>7125</v>
      </c>
      <c r="K17" s="26">
        <f>(G17-H17)*E17</f>
        <v>4650</v>
      </c>
      <c r="L17" s="26">
        <f>F17*H17</f>
        <v>2475</v>
      </c>
      <c r="M17" s="40">
        <f>L17/J17</f>
        <v>0.3473684210526316</v>
      </c>
    </row>
    <row r="18" spans="2:13" x14ac:dyDescent="0.25">
      <c r="B18" s="4"/>
      <c r="C18" s="4"/>
      <c r="D18" s="24">
        <v>2002</v>
      </c>
      <c r="E18" s="30">
        <v>15</v>
      </c>
      <c r="F18" s="31">
        <v>20</v>
      </c>
      <c r="G18" s="38">
        <v>500</v>
      </c>
      <c r="H18" s="39">
        <v>150</v>
      </c>
      <c r="I18" s="40">
        <f>H18/G18</f>
        <v>0.3</v>
      </c>
      <c r="J18" s="25">
        <f>K18+L18</f>
        <v>8250</v>
      </c>
      <c r="K18" s="26">
        <f>(G18-H18)*E18</f>
        <v>5250</v>
      </c>
      <c r="L18" s="26">
        <f>F18*H18</f>
        <v>3000</v>
      </c>
      <c r="M18" s="40">
        <f>L18/J18</f>
        <v>0.36363636363636365</v>
      </c>
    </row>
    <row r="19" spans="2:13" ht="15" customHeight="1" x14ac:dyDescent="0.25">
      <c r="B19" s="4"/>
      <c r="C19" s="4"/>
      <c r="D19" s="27">
        <v>2003</v>
      </c>
      <c r="E19" s="32">
        <v>15</v>
      </c>
      <c r="F19" s="33">
        <v>20</v>
      </c>
      <c r="G19" s="41">
        <v>625</v>
      </c>
      <c r="H19" s="42">
        <v>125</v>
      </c>
      <c r="I19" s="43">
        <f>H19/G19</f>
        <v>0.2</v>
      </c>
      <c r="J19" s="28">
        <f>K19+L19</f>
        <v>10000</v>
      </c>
      <c r="K19" s="29">
        <f>(G19-H19)*E19</f>
        <v>7500</v>
      </c>
      <c r="L19" s="29">
        <f>F19*H19</f>
        <v>2500</v>
      </c>
      <c r="M19" s="43">
        <f>L19/J19</f>
        <v>0.25</v>
      </c>
    </row>
    <row r="20" spans="2:13" ht="7.5" customHeight="1" x14ac:dyDescent="0.25">
      <c r="B20" s="8"/>
      <c r="C20" s="4"/>
      <c r="D20" s="24"/>
      <c r="E20" s="30"/>
      <c r="F20" s="31"/>
      <c r="G20" s="38"/>
      <c r="H20" s="39"/>
      <c r="I20" s="40"/>
      <c r="J20" s="25"/>
      <c r="K20" s="26"/>
      <c r="L20" s="26"/>
      <c r="M20" s="40"/>
    </row>
    <row r="21" spans="2:13" ht="15" hidden="1" customHeight="1" x14ac:dyDescent="0.25">
      <c r="B21" s="16" t="s">
        <v>30</v>
      </c>
      <c r="C21" s="2" t="s">
        <v>33</v>
      </c>
      <c r="D21" s="11" t="s">
        <v>34</v>
      </c>
      <c r="E21" s="34" t="s">
        <v>35</v>
      </c>
      <c r="F21" s="35" t="s">
        <v>36</v>
      </c>
      <c r="G21" s="44" t="s">
        <v>37</v>
      </c>
      <c r="H21" s="45" t="s">
        <v>38</v>
      </c>
      <c r="I21" s="46" t="s">
        <v>39</v>
      </c>
      <c r="J21" s="9" t="s">
        <v>40</v>
      </c>
      <c r="K21" s="10" t="s">
        <v>41</v>
      </c>
      <c r="L21" s="10" t="s">
        <v>42</v>
      </c>
      <c r="M21" s="56" t="s">
        <v>43</v>
      </c>
    </row>
    <row r="22" spans="2:13" x14ac:dyDescent="0.25">
      <c r="B22" s="17"/>
      <c r="C22" s="12" t="s">
        <v>26</v>
      </c>
      <c r="D22" s="13">
        <v>2004</v>
      </c>
      <c r="E22" s="36">
        <v>15</v>
      </c>
      <c r="F22" s="37">
        <v>15</v>
      </c>
      <c r="G22" s="47">
        <v>700</v>
      </c>
      <c r="H22" s="48">
        <v>175</v>
      </c>
      <c r="I22" s="49">
        <f>H22/G22</f>
        <v>0.25</v>
      </c>
      <c r="J22" s="14">
        <f>K22+L22</f>
        <v>10500</v>
      </c>
      <c r="K22" s="15">
        <f>(G22-H22)*E22</f>
        <v>7875</v>
      </c>
      <c r="L22" s="15">
        <f>F22*H22</f>
        <v>2625</v>
      </c>
      <c r="M22" s="57">
        <f>L22/J22</f>
        <v>0.25</v>
      </c>
    </row>
    <row r="23" spans="2:13" x14ac:dyDescent="0.25">
      <c r="B23" s="17"/>
      <c r="C23" s="2" t="s">
        <v>27</v>
      </c>
      <c r="D23" s="11">
        <v>2004</v>
      </c>
      <c r="E23" s="34">
        <v>20</v>
      </c>
      <c r="F23" s="35">
        <v>15</v>
      </c>
      <c r="G23" s="44">
        <v>700</v>
      </c>
      <c r="H23" s="45">
        <f>G23*I23</f>
        <v>244.99999999999997</v>
      </c>
      <c r="I23" s="46">
        <v>0.35</v>
      </c>
      <c r="J23" s="9">
        <f t="shared" ref="J23:J24" si="0">K23+L23</f>
        <v>12775</v>
      </c>
      <c r="K23" s="10">
        <f t="shared" ref="K23:K24" si="1">(G23-H23)*E23</f>
        <v>9100</v>
      </c>
      <c r="L23" s="10">
        <f t="shared" ref="L23:L24" si="2">F23*H23</f>
        <v>3674.9999999999995</v>
      </c>
      <c r="M23" s="56">
        <f t="shared" ref="M23:M24" si="3">L23/J23</f>
        <v>0.28767123287671231</v>
      </c>
    </row>
    <row r="24" spans="2:13" x14ac:dyDescent="0.25">
      <c r="B24" s="17"/>
      <c r="C24" s="2" t="s">
        <v>28</v>
      </c>
      <c r="D24" s="11">
        <v>2004</v>
      </c>
      <c r="E24" s="34">
        <v>15</v>
      </c>
      <c r="F24" s="35">
        <v>20</v>
      </c>
      <c r="G24" s="44">
        <v>700</v>
      </c>
      <c r="H24" s="45">
        <v>75</v>
      </c>
      <c r="I24" s="46">
        <f>H24/G24</f>
        <v>0.10714285714285714</v>
      </c>
      <c r="J24" s="9">
        <f>K24+L24</f>
        <v>10875</v>
      </c>
      <c r="K24" s="10">
        <f>(G24-H24)*E24</f>
        <v>9375</v>
      </c>
      <c r="L24" s="10">
        <f>F24*H24</f>
        <v>1500</v>
      </c>
      <c r="M24" s="56">
        <f>L24/J24</f>
        <v>0.13793103448275862</v>
      </c>
    </row>
    <row r="25" spans="2:13" x14ac:dyDescent="0.25">
      <c r="B25" s="18"/>
      <c r="C25" s="2" t="s">
        <v>29</v>
      </c>
      <c r="D25" s="11">
        <v>2004</v>
      </c>
      <c r="E25" s="34">
        <v>20</v>
      </c>
      <c r="F25" s="35">
        <v>20</v>
      </c>
      <c r="G25" s="44">
        <v>700</v>
      </c>
      <c r="H25" s="45">
        <f>G25*I25</f>
        <v>210</v>
      </c>
      <c r="I25" s="46">
        <v>0.3</v>
      </c>
      <c r="J25" s="9">
        <f>K25+L25</f>
        <v>14000</v>
      </c>
      <c r="K25" s="10">
        <f>(G25-H25)*E25</f>
        <v>9800</v>
      </c>
      <c r="L25" s="10">
        <f>F25*H25</f>
        <v>4200</v>
      </c>
      <c r="M25" s="56">
        <f>L25/J25</f>
        <v>0.3</v>
      </c>
    </row>
  </sheetData>
  <mergeCells count="4">
    <mergeCell ref="G12:I12"/>
    <mergeCell ref="E12:F12"/>
    <mergeCell ref="J12:M12"/>
    <mergeCell ref="B21:B25"/>
  </mergeCells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F10" sqref="F10"/>
    </sheetView>
  </sheetViews>
  <sheetFormatPr defaultRowHeight="15" x14ac:dyDescent="0.25"/>
  <cols>
    <col min="2" max="2" width="20.85546875" bestFit="1" customWidth="1"/>
  </cols>
  <sheetData>
    <row r="2" spans="2:6" x14ac:dyDescent="0.25">
      <c r="B2" s="2" t="s">
        <v>30</v>
      </c>
      <c r="C2" s="2" t="s">
        <v>26</v>
      </c>
      <c r="D2" s="2" t="s">
        <v>27</v>
      </c>
      <c r="E2" s="2" t="s">
        <v>28</v>
      </c>
      <c r="F2" s="2" t="s">
        <v>29</v>
      </c>
    </row>
    <row r="3" spans="2:6" x14ac:dyDescent="0.25">
      <c r="B3" s="2" t="s">
        <v>21</v>
      </c>
      <c r="C3" s="10">
        <v>15</v>
      </c>
      <c r="D3" s="10">
        <v>20</v>
      </c>
      <c r="E3" s="10">
        <v>15</v>
      </c>
      <c r="F3" s="10">
        <v>20</v>
      </c>
    </row>
    <row r="4" spans="2:6" x14ac:dyDescent="0.25">
      <c r="B4" s="2" t="s">
        <v>51</v>
      </c>
      <c r="C4" s="10">
        <v>15</v>
      </c>
      <c r="D4" s="10">
        <v>15</v>
      </c>
      <c r="E4" s="10">
        <v>20</v>
      </c>
      <c r="F4" s="10">
        <v>20</v>
      </c>
    </row>
    <row r="5" spans="2:6" x14ac:dyDescent="0.25">
      <c r="B5" s="2" t="s">
        <v>46</v>
      </c>
      <c r="C5" s="2">
        <f>'Ex2'!H22</f>
        <v>175</v>
      </c>
      <c r="D5" s="2">
        <f>'Ex2'!H23</f>
        <v>244.99999999999997</v>
      </c>
      <c r="E5" s="2">
        <f>'Ex2'!H24</f>
        <v>75</v>
      </c>
      <c r="F5" s="2">
        <f>'Ex2'!H25</f>
        <v>210</v>
      </c>
    </row>
    <row r="6" spans="2:6" x14ac:dyDescent="0.25">
      <c r="B6" s="2" t="s">
        <v>47</v>
      </c>
      <c r="C6" s="61">
        <f>Sheet1!H27</f>
        <v>9.34</v>
      </c>
      <c r="D6" s="61">
        <f>Sheet1!D27</f>
        <v>12.000000000000002</v>
      </c>
      <c r="E6" s="61">
        <v>12</v>
      </c>
      <c r="F6" s="61">
        <f>Sheet1!I27</f>
        <v>9.3999999999999986</v>
      </c>
    </row>
    <row r="7" spans="2:6" x14ac:dyDescent="0.25">
      <c r="B7" s="4"/>
      <c r="C7" s="4"/>
      <c r="D7" s="4"/>
      <c r="E7" s="4"/>
      <c r="F7" s="4"/>
    </row>
    <row r="8" spans="2:6" x14ac:dyDescent="0.25">
      <c r="B8" s="7" t="s">
        <v>44</v>
      </c>
      <c r="C8" s="26">
        <f>C5*C4</f>
        <v>2625</v>
      </c>
      <c r="D8" s="26">
        <f>D5*D4</f>
        <v>3674.9999999999995</v>
      </c>
      <c r="E8" s="26">
        <f>E5*E4</f>
        <v>1500</v>
      </c>
      <c r="F8" s="26">
        <f>F5*F4</f>
        <v>4200</v>
      </c>
    </row>
    <row r="9" spans="2:6" x14ac:dyDescent="0.25">
      <c r="B9" s="8" t="s">
        <v>45</v>
      </c>
      <c r="C9" s="29">
        <f>C5*C6</f>
        <v>1634.5</v>
      </c>
      <c r="D9" s="29">
        <f>D5*D6</f>
        <v>2940</v>
      </c>
      <c r="E9" s="29">
        <f>E5*E6</f>
        <v>900</v>
      </c>
      <c r="F9" s="29">
        <f>F5*F6</f>
        <v>1973.9999999999998</v>
      </c>
    </row>
    <row r="10" spans="2:6" x14ac:dyDescent="0.25">
      <c r="B10" s="4" t="s">
        <v>48</v>
      </c>
      <c r="C10" s="58">
        <f>C8-C9</f>
        <v>990.5</v>
      </c>
      <c r="D10" s="58">
        <f t="shared" ref="D10:F10" si="0">D8-D9</f>
        <v>734.99999999999955</v>
      </c>
      <c r="E10" s="58">
        <f t="shared" si="0"/>
        <v>600</v>
      </c>
      <c r="F10" s="58">
        <f t="shared" si="0"/>
        <v>2226</v>
      </c>
    </row>
    <row r="11" spans="2:6" ht="5.25" customHeight="1" x14ac:dyDescent="0.25">
      <c r="B11" s="4"/>
      <c r="C11" s="4"/>
      <c r="D11" s="4"/>
      <c r="E11" s="4"/>
      <c r="F11" s="4"/>
    </row>
    <row r="12" spans="2:6" x14ac:dyDescent="0.25">
      <c r="B12" s="4" t="s">
        <v>49</v>
      </c>
      <c r="C12" s="58">
        <f>C9*0.6</f>
        <v>980.69999999999993</v>
      </c>
      <c r="D12" s="58">
        <f t="shared" ref="D12:F12" si="1">D9*0.6</f>
        <v>1764</v>
      </c>
      <c r="E12" s="58">
        <f t="shared" si="1"/>
        <v>540</v>
      </c>
      <c r="F12" s="58">
        <f t="shared" si="1"/>
        <v>1184.3999999999999</v>
      </c>
    </row>
    <row r="13" spans="2:6" ht="3.75" customHeight="1" x14ac:dyDescent="0.25">
      <c r="B13" s="4"/>
      <c r="C13" s="4"/>
      <c r="D13" s="4"/>
      <c r="E13" s="4"/>
      <c r="F13" s="4"/>
    </row>
    <row r="14" spans="2:6" x14ac:dyDescent="0.25">
      <c r="B14" s="59" t="s">
        <v>50</v>
      </c>
      <c r="C14" s="60">
        <f>C10-C12</f>
        <v>9.8000000000000682</v>
      </c>
      <c r="D14" s="60">
        <f t="shared" ref="D14:F14" si="2">D10-D12</f>
        <v>-1029.0000000000005</v>
      </c>
      <c r="E14" s="60">
        <f t="shared" si="2"/>
        <v>60</v>
      </c>
      <c r="F14" s="60">
        <f t="shared" si="2"/>
        <v>1041.6000000000001</v>
      </c>
    </row>
    <row r="18" spans="2:2" x14ac:dyDescent="0.25">
      <c r="B18" t="s">
        <v>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Ex2</vt:lpstr>
      <vt:lpstr>Ex3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2014-03-02T17:24:03Z</dcterms:created>
  <dcterms:modified xsi:type="dcterms:W3CDTF">2014-03-02T19:05:36Z</dcterms:modified>
</cp:coreProperties>
</file>