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819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5" i="1" l="1"/>
  <c r="D65" i="1"/>
  <c r="E62" i="1"/>
  <c r="E38" i="1"/>
  <c r="E53" i="1" s="1"/>
  <c r="E60" i="1"/>
  <c r="E39" i="1"/>
  <c r="D32" i="1"/>
  <c r="D25" i="1"/>
  <c r="E24" i="1"/>
  <c r="E25" i="1" s="1"/>
  <c r="E13" i="1"/>
  <c r="E15" i="1" s="1"/>
  <c r="E19" i="1" s="1"/>
  <c r="E26" i="1" l="1"/>
  <c r="D26" i="1"/>
  <c r="D43" i="1" s="1"/>
  <c r="D53" i="1" s="1"/>
  <c r="D27" i="1" l="1"/>
</calcChain>
</file>

<file path=xl/sharedStrings.xml><?xml version="1.0" encoding="utf-8"?>
<sst xmlns="http://schemas.openxmlformats.org/spreadsheetml/2006/main" count="60" uniqueCount="48">
  <si>
    <t xml:space="preserve">* All numbers in pounds </t>
  </si>
  <si>
    <t>Materials</t>
  </si>
  <si>
    <t>Labor</t>
  </si>
  <si>
    <t>Dept. OH</t>
  </si>
  <si>
    <t>Manager's Salary</t>
  </si>
  <si>
    <t>Rent</t>
  </si>
  <si>
    <t>Depreciation (Machines)</t>
  </si>
  <si>
    <t>Maintenance (Machines)</t>
  </si>
  <si>
    <t>Other Expenses</t>
  </si>
  <si>
    <t>Accountant</t>
  </si>
  <si>
    <t>Total Dept. OH</t>
  </si>
  <si>
    <t>Total Mfg Expenses</t>
  </si>
  <si>
    <t>SGA</t>
  </si>
  <si>
    <t>Total Cost for Department</t>
  </si>
  <si>
    <t>Value ($)</t>
  </si>
  <si>
    <t>Qty (Tones)</t>
  </si>
  <si>
    <t>Originally purchased</t>
  </si>
  <si>
    <t>Book value left in Inventory</t>
  </si>
  <si>
    <t>Salvage Value of Inventory</t>
  </si>
  <si>
    <t>Write off is salvage</t>
  </si>
  <si>
    <t>Inventory of GHL Stock</t>
  </si>
  <si>
    <t>Fixed Assets</t>
  </si>
  <si>
    <t>Machinery Book Vlaue</t>
  </si>
  <si>
    <t>Machinery Salvage Value</t>
  </si>
  <si>
    <t>Write Off if Slavage</t>
  </si>
  <si>
    <t>Savings if closed</t>
  </si>
  <si>
    <t>Adjusted to reflect the pension paid to senior employees</t>
  </si>
  <si>
    <t>Adjusted to 0$ since the space would be kept for warehousing</t>
  </si>
  <si>
    <t>Details on Other Expenses would be valuable to know</t>
  </si>
  <si>
    <t>SGA Adjusted to 0$ since no layoffs in admin staff</t>
  </si>
  <si>
    <t>Cost of contract</t>
  </si>
  <si>
    <t>Warehousing</t>
  </si>
  <si>
    <t>Costs of closing</t>
  </si>
  <si>
    <t>TOTAL</t>
  </si>
  <si>
    <t>Adjusted to 0$ since the manager will remain on the payroll</t>
  </si>
  <si>
    <t xml:space="preserve">Cost of amortizing machinery on 5 years added </t>
  </si>
  <si>
    <t>EXHIBIT 1</t>
  </si>
  <si>
    <t>EXHIBIT 2</t>
  </si>
  <si>
    <t>Outsource</t>
  </si>
  <si>
    <t>Insource</t>
  </si>
  <si>
    <t>EXHIBIT 3 - Maintenance</t>
  </si>
  <si>
    <t>Contact</t>
  </si>
  <si>
    <t>Adjusted to exclude the 51,000 of GHL, and 10% for maintenance</t>
  </si>
  <si>
    <t>Supervision (Foreman)</t>
  </si>
  <si>
    <t>Staff (1/3)</t>
  </si>
  <si>
    <t>Warehouse rental</t>
  </si>
  <si>
    <t>BV = depreciation * 5 years * 4/5</t>
  </si>
  <si>
    <t>10% of material costs required for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</si>
</sst>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1" applyNumberFormat="1" applyFont="1"/>
    <xf numFmtId="0" fontId="0" fillId="2" borderId="0" xfId="0" applyFill="1"/>
    <xf numFmtId="164" fontId="0" fillId="2" borderId="0" xfId="1" applyNumberFormat="1" applyFont="1" applyFill="1"/>
    <xf numFmtId="0" fontId="0" fillId="2" borderId="0" xfId="1" applyNumberFormat="1" applyFont="1" applyFill="1"/>
    <xf numFmtId="164" fontId="0" fillId="0" borderId="0" xfId="0" applyNumberFormat="1"/>
    <xf numFmtId="164" fontId="2" fillId="0" borderId="0" xfId="1" applyNumberFormat="1" applyFont="1"/>
    <xf numFmtId="0" fontId="2" fillId="0" borderId="0" xfId="0" applyFont="1"/>
    <xf numFmtId="164" fontId="2" fillId="2" borderId="0" xfId="1" applyNumberFormat="1" applyFont="1" applyFill="1"/>
    <xf numFmtId="164" fontId="2" fillId="2" borderId="0" xfId="1" applyNumberFormat="1" applyFont="1" applyFill="1" applyAlignment="1"/>
    <xf numFmtId="164" fontId="0" fillId="2" borderId="0" xfId="1" applyNumberFormat="1" applyFont="1" applyFill="1" applyBorder="1"/>
    <xf numFmtId="164" fontId="0" fillId="2" borderId="1" xfId="1" applyNumberFormat="1" applyFont="1" applyFill="1" applyBorder="1"/>
    <xf numFmtId="0" fontId="2" fillId="2" borderId="0" xfId="0" applyFont="1" applyFill="1"/>
    <xf numFmtId="0" fontId="2" fillId="0" borderId="0" xfId="1" applyNumberFormat="1" applyFont="1"/>
    <xf numFmtId="164" fontId="3" fillId="0" borderId="0" xfId="1" applyNumberFormat="1" applyFont="1"/>
    <xf numFmtId="164" fontId="4" fillId="0" borderId="0" xfId="1" applyNumberFormat="1" applyFont="1"/>
    <xf numFmtId="164" fontId="3" fillId="2" borderId="0" xfId="1" applyNumberFormat="1" applyFont="1" applyFill="1"/>
    <xf numFmtId="164" fontId="0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tabSelected="1" topLeftCell="B32" workbookViewId="0">
      <selection activeCell="F62" sqref="F62"/>
    </sheetView>
  </sheetViews>
  <sheetFormatPr defaultRowHeight="15" x14ac:dyDescent="0.25"/>
  <cols>
    <col min="2" max="2" width="1.85546875" customWidth="1"/>
    <col min="3" max="3" width="25.85546875" customWidth="1"/>
    <col min="4" max="4" width="15.85546875" style="1" customWidth="1"/>
    <col min="5" max="5" width="17" style="1" bestFit="1" customWidth="1"/>
    <col min="6" max="6" width="4.85546875" style="16" customWidth="1"/>
    <col min="7" max="7" width="9.140625" style="1"/>
    <col min="8" max="8" width="10" style="1" bestFit="1" customWidth="1"/>
    <col min="9" max="9" width="9.140625" style="1"/>
    <col min="10" max="10" width="11.42578125" style="1" customWidth="1"/>
    <col min="11" max="11" width="9.140625" style="1"/>
    <col min="12" max="12" width="6" style="1" customWidth="1"/>
    <col min="13" max="14" width="9.140625" style="1"/>
  </cols>
  <sheetData>
    <row r="2" spans="2:5" x14ac:dyDescent="0.25">
      <c r="B2" t="s">
        <v>0</v>
      </c>
    </row>
    <row r="4" spans="2:5" x14ac:dyDescent="0.25">
      <c r="D4" s="19" t="s">
        <v>9</v>
      </c>
      <c r="E4" s="19"/>
    </row>
    <row r="5" spans="2:5" x14ac:dyDescent="0.25">
      <c r="B5" t="s">
        <v>1</v>
      </c>
      <c r="E5" s="1">
        <v>178360</v>
      </c>
    </row>
    <row r="6" spans="2:5" x14ac:dyDescent="0.25">
      <c r="B6" t="s">
        <v>2</v>
      </c>
      <c r="E6" s="1">
        <v>126000</v>
      </c>
    </row>
    <row r="7" spans="2:5" x14ac:dyDescent="0.25">
      <c r="B7" t="s">
        <v>3</v>
      </c>
    </row>
    <row r="8" spans="2:5" x14ac:dyDescent="0.25">
      <c r="C8" t="s">
        <v>4</v>
      </c>
      <c r="D8" s="1">
        <v>20300</v>
      </c>
    </row>
    <row r="9" spans="2:5" x14ac:dyDescent="0.25">
      <c r="C9" t="s">
        <v>5</v>
      </c>
      <c r="D9" s="1">
        <v>11480</v>
      </c>
    </row>
    <row r="10" spans="2:5" x14ac:dyDescent="0.25">
      <c r="C10" t="s">
        <v>6</v>
      </c>
      <c r="D10" s="1">
        <v>38220</v>
      </c>
    </row>
    <row r="11" spans="2:5" x14ac:dyDescent="0.25">
      <c r="C11" t="s">
        <v>7</v>
      </c>
      <c r="D11" s="1">
        <v>9170</v>
      </c>
    </row>
    <row r="12" spans="2:5" x14ac:dyDescent="0.25">
      <c r="C12" t="s">
        <v>8</v>
      </c>
      <c r="D12" s="2">
        <v>40120</v>
      </c>
    </row>
    <row r="13" spans="2:5" x14ac:dyDescent="0.25">
      <c r="B13" t="s">
        <v>10</v>
      </c>
      <c r="E13" s="1">
        <f>SUM(D8:D12)</f>
        <v>119290</v>
      </c>
    </row>
    <row r="14" spans="2:5" ht="6" customHeight="1" x14ac:dyDescent="0.25"/>
    <row r="15" spans="2:5" x14ac:dyDescent="0.25">
      <c r="B15" t="s">
        <v>11</v>
      </c>
      <c r="E15" s="1">
        <f>SUM(E5:E14)</f>
        <v>423650</v>
      </c>
    </row>
    <row r="16" spans="2:5" ht="6" customHeight="1" x14ac:dyDescent="0.25"/>
    <row r="17" spans="2:14" x14ac:dyDescent="0.25">
      <c r="B17" t="s">
        <v>12</v>
      </c>
      <c r="E17" s="1">
        <v>57330</v>
      </c>
    </row>
    <row r="18" spans="2:14" ht="6" customHeight="1" x14ac:dyDescent="0.25"/>
    <row r="19" spans="2:14" x14ac:dyDescent="0.25">
      <c r="B19" t="s">
        <v>13</v>
      </c>
      <c r="E19" s="1">
        <f>E17+E15</f>
        <v>480980</v>
      </c>
    </row>
    <row r="22" spans="2:14" s="9" customFormat="1" x14ac:dyDescent="0.25">
      <c r="B22" s="9" t="s">
        <v>36</v>
      </c>
      <c r="D22" s="8"/>
      <c r="E22" s="8"/>
      <c r="F22" s="17"/>
      <c r="G22" s="8"/>
      <c r="H22" s="8"/>
      <c r="I22" s="8"/>
      <c r="J22" s="8"/>
      <c r="K22" s="8"/>
      <c r="L22" s="8"/>
      <c r="M22" s="8"/>
      <c r="N22" s="8"/>
    </row>
    <row r="23" spans="2:14" x14ac:dyDescent="0.25">
      <c r="B23" s="4" t="s">
        <v>20</v>
      </c>
      <c r="C23" s="4"/>
      <c r="D23" s="5" t="s">
        <v>14</v>
      </c>
      <c r="E23" s="5" t="s">
        <v>15</v>
      </c>
    </row>
    <row r="24" spans="2:14" x14ac:dyDescent="0.25">
      <c r="B24" s="4"/>
      <c r="C24" s="4" t="s">
        <v>16</v>
      </c>
      <c r="D24" s="5">
        <v>255000</v>
      </c>
      <c r="E24" s="6">
        <f>D24/1275</f>
        <v>200</v>
      </c>
    </row>
    <row r="25" spans="2:14" x14ac:dyDescent="0.25">
      <c r="B25" s="4"/>
      <c r="C25" s="4" t="s">
        <v>17</v>
      </c>
      <c r="D25" s="5">
        <f>D24*4/5</f>
        <v>204000</v>
      </c>
      <c r="E25" s="6">
        <f>E24*4/5</f>
        <v>160</v>
      </c>
    </row>
    <row r="26" spans="2:14" x14ac:dyDescent="0.25">
      <c r="B26" s="4"/>
      <c r="C26" s="4" t="s">
        <v>18</v>
      </c>
      <c r="D26" s="5">
        <f>E25*1100</f>
        <v>176000</v>
      </c>
      <c r="E26" s="6">
        <f>E25</f>
        <v>160</v>
      </c>
    </row>
    <row r="27" spans="2:14" x14ac:dyDescent="0.25">
      <c r="B27" s="4"/>
      <c r="C27" s="4" t="s">
        <v>19</v>
      </c>
      <c r="D27" s="5">
        <f>D25-D26</f>
        <v>28000</v>
      </c>
      <c r="E27" s="6"/>
    </row>
    <row r="28" spans="2:14" x14ac:dyDescent="0.25">
      <c r="B28" s="4"/>
      <c r="C28" s="4"/>
      <c r="D28" s="5"/>
      <c r="E28" s="6"/>
    </row>
    <row r="29" spans="2:14" x14ac:dyDescent="0.25">
      <c r="B29" s="4" t="s">
        <v>21</v>
      </c>
      <c r="C29" s="4"/>
      <c r="D29" s="5"/>
      <c r="E29" s="6"/>
    </row>
    <row r="30" spans="2:14" x14ac:dyDescent="0.25">
      <c r="B30" s="4"/>
      <c r="C30" s="4" t="s">
        <v>22</v>
      </c>
      <c r="D30" s="5">
        <v>191100</v>
      </c>
      <c r="E30" s="6" t="s">
        <v>46</v>
      </c>
    </row>
    <row r="31" spans="2:14" x14ac:dyDescent="0.25">
      <c r="B31" s="4"/>
      <c r="C31" s="4" t="s">
        <v>23</v>
      </c>
      <c r="D31" s="5">
        <v>50000</v>
      </c>
      <c r="E31" s="6"/>
    </row>
    <row r="32" spans="2:14" x14ac:dyDescent="0.25">
      <c r="B32" s="4"/>
      <c r="C32" s="4" t="s">
        <v>24</v>
      </c>
      <c r="D32" s="5">
        <f>D30-D31</f>
        <v>141100</v>
      </c>
      <c r="E32" s="6"/>
    </row>
    <row r="33" spans="2:14" x14ac:dyDescent="0.25">
      <c r="E33" s="3"/>
    </row>
    <row r="34" spans="2:14" x14ac:dyDescent="0.25">
      <c r="C34" s="7"/>
      <c r="E34" s="3"/>
    </row>
    <row r="35" spans="2:14" s="9" customFormat="1" x14ac:dyDescent="0.25">
      <c r="C35" s="9" t="s">
        <v>37</v>
      </c>
      <c r="D35" s="8"/>
      <c r="E35" s="15"/>
      <c r="F35" s="17"/>
      <c r="G35" s="8"/>
      <c r="H35" s="8"/>
      <c r="I35" s="8"/>
      <c r="J35" s="8"/>
      <c r="K35" s="8"/>
      <c r="L35" s="8"/>
      <c r="M35" s="8"/>
      <c r="N35" s="8"/>
    </row>
    <row r="36" spans="2:14" x14ac:dyDescent="0.25">
      <c r="E36" s="3"/>
    </row>
    <row r="37" spans="2:14" x14ac:dyDescent="0.25">
      <c r="B37" s="4"/>
      <c r="C37" s="4"/>
      <c r="D37" s="10" t="s">
        <v>32</v>
      </c>
      <c r="E37" s="11" t="s">
        <v>25</v>
      </c>
      <c r="F37" s="18"/>
      <c r="G37" s="5"/>
      <c r="H37" s="5"/>
      <c r="I37" s="5"/>
      <c r="J37" s="5"/>
      <c r="K37" s="5"/>
      <c r="L37" s="5"/>
    </row>
    <row r="38" spans="2:14" x14ac:dyDescent="0.25">
      <c r="B38" s="4" t="s">
        <v>1</v>
      </c>
      <c r="C38" s="4"/>
      <c r="D38" s="5"/>
      <c r="E38" s="5">
        <f>178360*0.9-51000</f>
        <v>109524</v>
      </c>
      <c r="F38" s="18" t="s">
        <v>42</v>
      </c>
      <c r="G38" s="5"/>
      <c r="H38" s="5"/>
      <c r="I38" s="5"/>
      <c r="J38" s="5"/>
      <c r="K38" s="5"/>
      <c r="L38" s="5"/>
    </row>
    <row r="39" spans="2:14" x14ac:dyDescent="0.25">
      <c r="B39" s="4" t="s">
        <v>2</v>
      </c>
      <c r="C39" s="4"/>
      <c r="D39" s="5">
        <v>8000</v>
      </c>
      <c r="E39" s="5">
        <f>126000</f>
        <v>126000</v>
      </c>
      <c r="F39" s="18" t="s">
        <v>26</v>
      </c>
      <c r="G39" s="5"/>
      <c r="H39" s="5"/>
      <c r="I39" s="5"/>
      <c r="J39" s="5"/>
      <c r="K39" s="5"/>
      <c r="L39" s="5"/>
    </row>
    <row r="40" spans="2:14" x14ac:dyDescent="0.25">
      <c r="B40" s="4" t="s">
        <v>3</v>
      </c>
      <c r="C40" s="4"/>
      <c r="D40" s="5"/>
      <c r="E40" s="5"/>
      <c r="F40" s="18"/>
      <c r="G40" s="5"/>
      <c r="H40" s="5"/>
      <c r="I40" s="5"/>
      <c r="J40" s="5"/>
      <c r="K40" s="5"/>
      <c r="L40" s="5"/>
    </row>
    <row r="41" spans="2:14" x14ac:dyDescent="0.25">
      <c r="B41" s="4"/>
      <c r="C41" s="4" t="s">
        <v>4</v>
      </c>
      <c r="D41" s="5">
        <v>0</v>
      </c>
      <c r="E41" s="5"/>
      <c r="F41" s="18" t="s">
        <v>34</v>
      </c>
      <c r="G41" s="5"/>
      <c r="H41" s="5"/>
      <c r="I41" s="5"/>
      <c r="J41" s="5"/>
      <c r="K41" s="5"/>
      <c r="L41" s="5"/>
    </row>
    <row r="42" spans="2:14" x14ac:dyDescent="0.25">
      <c r="B42" s="4"/>
      <c r="C42" s="4" t="s">
        <v>5</v>
      </c>
      <c r="D42" s="5">
        <v>0</v>
      </c>
      <c r="E42" s="5"/>
      <c r="F42" s="18" t="s">
        <v>27</v>
      </c>
      <c r="G42" s="5"/>
      <c r="H42" s="5"/>
      <c r="I42" s="5"/>
      <c r="J42" s="5"/>
      <c r="K42" s="5"/>
      <c r="L42" s="5"/>
    </row>
    <row r="43" spans="2:14" x14ac:dyDescent="0.25">
      <c r="B43" s="4"/>
      <c r="C43" s="4" t="s">
        <v>6</v>
      </c>
      <c r="D43" s="5">
        <f>D26/5</f>
        <v>35200</v>
      </c>
      <c r="E43" s="5">
        <v>38220</v>
      </c>
      <c r="F43" s="18" t="s">
        <v>35</v>
      </c>
      <c r="G43" s="5"/>
      <c r="H43" s="5"/>
      <c r="I43" s="5"/>
      <c r="J43" s="5"/>
      <c r="K43" s="5"/>
      <c r="L43" s="5"/>
    </row>
    <row r="44" spans="2:14" x14ac:dyDescent="0.25">
      <c r="B44" s="4"/>
      <c r="C44" s="4" t="s">
        <v>7</v>
      </c>
      <c r="D44" s="5"/>
      <c r="E44" s="5">
        <v>9170</v>
      </c>
      <c r="F44" s="18"/>
      <c r="G44" s="5"/>
      <c r="H44" s="5"/>
      <c r="I44" s="5"/>
      <c r="J44" s="5"/>
      <c r="K44" s="5"/>
      <c r="L44" s="5"/>
    </row>
    <row r="45" spans="2:14" x14ac:dyDescent="0.25">
      <c r="B45" s="4"/>
      <c r="C45" s="4" t="s">
        <v>8</v>
      </c>
      <c r="D45" s="5"/>
      <c r="E45" s="12">
        <v>40120</v>
      </c>
      <c r="F45" s="18" t="s">
        <v>28</v>
      </c>
      <c r="G45" s="5"/>
      <c r="H45" s="5"/>
      <c r="I45" s="5"/>
      <c r="J45" s="5"/>
      <c r="K45" s="5"/>
      <c r="L45" s="5"/>
    </row>
    <row r="46" spans="2:14" ht="6" customHeight="1" x14ac:dyDescent="0.25">
      <c r="B46" s="4"/>
      <c r="C46" s="4"/>
      <c r="D46" s="5"/>
      <c r="E46" s="5"/>
      <c r="F46" s="18"/>
      <c r="G46" s="5"/>
      <c r="H46" s="5"/>
      <c r="I46" s="5"/>
      <c r="J46" s="5"/>
      <c r="K46" s="5"/>
      <c r="L46" s="5"/>
    </row>
    <row r="47" spans="2:14" x14ac:dyDescent="0.25">
      <c r="B47" s="4" t="s">
        <v>12</v>
      </c>
      <c r="C47" s="4"/>
      <c r="D47" s="5"/>
      <c r="E47" s="5">
        <v>0</v>
      </c>
      <c r="F47" s="18" t="s">
        <v>29</v>
      </c>
      <c r="G47" s="5"/>
      <c r="H47" s="5"/>
      <c r="I47" s="5"/>
      <c r="J47" s="5"/>
      <c r="K47" s="5"/>
      <c r="L47" s="5"/>
    </row>
    <row r="48" spans="2:14" ht="6" customHeight="1" x14ac:dyDescent="0.25">
      <c r="B48" s="4"/>
      <c r="C48" s="4"/>
      <c r="D48" s="5"/>
      <c r="E48" s="5"/>
      <c r="F48" s="18"/>
      <c r="G48" s="5"/>
      <c r="H48" s="5"/>
      <c r="I48" s="5"/>
      <c r="J48" s="5"/>
      <c r="K48" s="5"/>
      <c r="L48" s="5"/>
    </row>
    <row r="49" spans="2:12" x14ac:dyDescent="0.25">
      <c r="B49" s="4" t="s">
        <v>31</v>
      </c>
      <c r="C49" s="4"/>
      <c r="D49" s="5"/>
      <c r="E49" s="5">
        <v>21840</v>
      </c>
      <c r="F49" s="18"/>
      <c r="G49" s="5"/>
      <c r="H49" s="5"/>
      <c r="I49" s="5"/>
      <c r="J49" s="5"/>
      <c r="K49" s="5"/>
      <c r="L49" s="5"/>
    </row>
    <row r="50" spans="2:12" ht="6" customHeight="1" x14ac:dyDescent="0.25">
      <c r="B50" s="4"/>
      <c r="C50" s="4"/>
      <c r="D50" s="5"/>
      <c r="E50" s="5"/>
      <c r="F50" s="18"/>
      <c r="G50" s="5"/>
      <c r="H50" s="5"/>
      <c r="I50" s="5"/>
      <c r="J50" s="5"/>
      <c r="K50" s="5"/>
      <c r="L50" s="5"/>
    </row>
    <row r="51" spans="2:12" x14ac:dyDescent="0.25">
      <c r="B51" s="4" t="s">
        <v>30</v>
      </c>
      <c r="C51" s="4"/>
      <c r="D51" s="13">
        <v>300000</v>
      </c>
      <c r="E51" s="13"/>
      <c r="F51" s="18"/>
      <c r="G51" s="5"/>
      <c r="H51" s="5"/>
      <c r="I51" s="5"/>
      <c r="J51" s="5"/>
      <c r="K51" s="5"/>
      <c r="L51" s="5"/>
    </row>
    <row r="52" spans="2:12" ht="7.5" customHeight="1" x14ac:dyDescent="0.25">
      <c r="B52" s="4"/>
      <c r="C52" s="4"/>
      <c r="D52" s="5"/>
      <c r="E52" s="5"/>
      <c r="F52" s="18"/>
      <c r="G52" s="5"/>
      <c r="H52" s="5"/>
      <c r="I52" s="5"/>
      <c r="J52" s="5"/>
      <c r="K52" s="5"/>
      <c r="L52" s="5"/>
    </row>
    <row r="53" spans="2:12" x14ac:dyDescent="0.25">
      <c r="B53" s="14" t="s">
        <v>33</v>
      </c>
      <c r="C53" s="14"/>
      <c r="D53" s="10">
        <f>SUM(D38:D52)</f>
        <v>343200</v>
      </c>
      <c r="E53" s="10">
        <f>SUM(E38:E52)</f>
        <v>344874</v>
      </c>
      <c r="F53" s="18"/>
      <c r="G53" s="5"/>
      <c r="H53" s="5"/>
      <c r="I53" s="5"/>
      <c r="J53" s="5"/>
      <c r="K53" s="5"/>
      <c r="L53" s="5"/>
    </row>
    <row r="56" spans="2:12" x14ac:dyDescent="0.25">
      <c r="B56" t="s">
        <v>40</v>
      </c>
    </row>
    <row r="57" spans="2:12" x14ac:dyDescent="0.25">
      <c r="B57" s="4"/>
      <c r="C57" s="4"/>
      <c r="D57" s="10" t="s">
        <v>38</v>
      </c>
      <c r="E57" s="10" t="s">
        <v>39</v>
      </c>
    </row>
    <row r="58" spans="2:12" x14ac:dyDescent="0.25">
      <c r="B58" s="4" t="s">
        <v>41</v>
      </c>
      <c r="C58" s="4"/>
      <c r="D58" s="5">
        <v>90000</v>
      </c>
      <c r="E58" s="5">
        <v>0</v>
      </c>
    </row>
    <row r="59" spans="2:12" x14ac:dyDescent="0.25">
      <c r="B59" s="4" t="s">
        <v>8</v>
      </c>
      <c r="C59" s="4"/>
      <c r="D59" s="5"/>
      <c r="E59" s="5">
        <v>16500</v>
      </c>
    </row>
    <row r="60" spans="2:12" x14ac:dyDescent="0.25">
      <c r="B60" s="4" t="s">
        <v>1</v>
      </c>
      <c r="C60" s="4"/>
      <c r="D60" s="5"/>
      <c r="E60" s="5">
        <f>E5*0.1</f>
        <v>17836</v>
      </c>
      <c r="F60" s="16" t="s">
        <v>47</v>
      </c>
    </row>
    <row r="61" spans="2:12" x14ac:dyDescent="0.25">
      <c r="B61" s="4" t="s">
        <v>43</v>
      </c>
      <c r="C61" s="4"/>
      <c r="D61" s="5"/>
      <c r="E61" s="5">
        <v>5500</v>
      </c>
    </row>
    <row r="62" spans="2:12" x14ac:dyDescent="0.25">
      <c r="B62" s="4" t="s">
        <v>44</v>
      </c>
      <c r="C62" s="4"/>
      <c r="D62" s="5"/>
      <c r="E62" s="5">
        <f>E5/3</f>
        <v>59453.333333333336</v>
      </c>
    </row>
    <row r="63" spans="2:12" x14ac:dyDescent="0.25">
      <c r="B63" s="4" t="s">
        <v>45</v>
      </c>
      <c r="C63" s="4"/>
      <c r="D63" s="13"/>
      <c r="E63" s="13">
        <v>21840</v>
      </c>
    </row>
    <row r="64" spans="2:12" ht="6" customHeight="1" x14ac:dyDescent="0.25">
      <c r="B64" s="4"/>
      <c r="C64" s="4"/>
      <c r="D64" s="5"/>
      <c r="E64" s="5"/>
    </row>
    <row r="65" spans="2:14" s="9" customFormat="1" x14ac:dyDescent="0.25">
      <c r="B65" s="14"/>
      <c r="C65" s="14" t="s">
        <v>33</v>
      </c>
      <c r="D65" s="10">
        <f>SUM(D58:D64)</f>
        <v>90000</v>
      </c>
      <c r="E65" s="10">
        <f>SUM(E58:E64)</f>
        <v>121129.33333333334</v>
      </c>
      <c r="F65" s="17"/>
      <c r="G65" s="8"/>
      <c r="H65" s="8"/>
      <c r="I65" s="8"/>
      <c r="J65" s="8"/>
      <c r="K65" s="8"/>
      <c r="L65" s="8"/>
      <c r="M65" s="8"/>
      <c r="N65" s="8"/>
    </row>
  </sheetData>
  <mergeCells count="1">
    <mergeCell ref="D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Equifax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</dc:creator>
  <cp:lastModifiedBy>zeben</cp:lastModifiedBy>
  <dcterms:created xsi:type="dcterms:W3CDTF">2014-02-10T12:23:30Z</dcterms:created>
  <dcterms:modified xsi:type="dcterms:W3CDTF">2014-02-12T01:36:23Z</dcterms:modified>
</cp:coreProperties>
</file>