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080" windowHeight="7995" activeTab="1"/>
  </bookViews>
  <sheets>
    <sheet name="ORIGINAL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2" l="1"/>
  <c r="D26" i="2" s="1"/>
  <c r="H19" i="2"/>
  <c r="H18" i="2"/>
  <c r="H17" i="2"/>
  <c r="H16" i="2"/>
  <c r="H20" i="2" s="1"/>
  <c r="D15" i="2"/>
  <c r="H10" i="2"/>
  <c r="H9" i="2"/>
  <c r="H8" i="2"/>
  <c r="H7" i="2"/>
  <c r="H11" i="2" s="1"/>
  <c r="H6" i="2"/>
  <c r="H4" i="2"/>
  <c r="H13" i="2" s="1"/>
  <c r="D30" i="1"/>
  <c r="D29" i="1"/>
  <c r="H23" i="1"/>
  <c r="H17" i="1"/>
  <c r="H18" i="1"/>
  <c r="H19" i="1"/>
  <c r="H16" i="1"/>
  <c r="H7" i="1"/>
  <c r="H8" i="1"/>
  <c r="H9" i="1"/>
  <c r="H10" i="1"/>
  <c r="H6" i="1"/>
  <c r="H4" i="1"/>
  <c r="D26" i="1"/>
  <c r="D27" i="1"/>
  <c r="D22" i="1"/>
  <c r="D15" i="1"/>
  <c r="D28" i="2" l="1"/>
  <c r="H22" i="2"/>
  <c r="D27" i="2"/>
  <c r="H20" i="1"/>
  <c r="H11" i="1"/>
  <c r="H13" i="1" s="1"/>
  <c r="D28" i="1" s="1"/>
  <c r="D29" i="2" l="1"/>
  <c r="H23" i="2"/>
  <c r="H25" i="2" s="1"/>
  <c r="D30" i="2" s="1"/>
  <c r="H22" i="1"/>
  <c r="H25" i="1" s="1"/>
</calcChain>
</file>

<file path=xl/sharedStrings.xml><?xml version="1.0" encoding="utf-8"?>
<sst xmlns="http://schemas.openxmlformats.org/spreadsheetml/2006/main" count="88" uniqueCount="35">
  <si>
    <t>Sales and Cost Summary</t>
  </si>
  <si>
    <t># units sold</t>
  </si>
  <si>
    <t>Revenue/Unit</t>
  </si>
  <si>
    <t>Target Income</t>
  </si>
  <si>
    <t>Variable Cost / Unit</t>
  </si>
  <si>
    <t>Marketing/Sales</t>
  </si>
  <si>
    <t>Labor</t>
  </si>
  <si>
    <t>V OH</t>
  </si>
  <si>
    <t>Var. Selling</t>
  </si>
  <si>
    <t>Var. Admin</t>
  </si>
  <si>
    <t>Fixed Costs</t>
  </si>
  <si>
    <t>Fixed OH</t>
  </si>
  <si>
    <t>Selling Exp.</t>
  </si>
  <si>
    <t>Admin</t>
  </si>
  <si>
    <t>Depreciation</t>
  </si>
  <si>
    <t>INPUT</t>
  </si>
  <si>
    <t>INCOME STATEMENT</t>
  </si>
  <si>
    <t>Sales</t>
  </si>
  <si>
    <t>Variavle Exp.</t>
  </si>
  <si>
    <t>Total Variable Exp.</t>
  </si>
  <si>
    <t>Contribution Margin</t>
  </si>
  <si>
    <t>Fixed Expenses</t>
  </si>
  <si>
    <t>Total Fixed Exp.</t>
  </si>
  <si>
    <t>Operating Income</t>
  </si>
  <si>
    <t>Net Income</t>
  </si>
  <si>
    <t>RATIOS</t>
  </si>
  <si>
    <t>Tax rate:</t>
  </si>
  <si>
    <t>BEP</t>
  </si>
  <si>
    <t>BEP w/Target Income</t>
  </si>
  <si>
    <t>CM Ratio</t>
  </si>
  <si>
    <t>Op.Margin Ratio</t>
  </si>
  <si>
    <t>Net Margin Ratio</t>
  </si>
  <si>
    <t>TOTAL VC/Unit</t>
  </si>
  <si>
    <t>TOTAL FC</t>
  </si>
  <si>
    <t>Income Tax @35%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</si>
</sst>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Border="1"/>
    <xf numFmtId="44" fontId="0" fillId="0" borderId="0" xfId="1" applyFont="1" applyBorder="1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166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opLeftCell="B3" workbookViewId="0">
      <selection activeCell="C31" sqref="A1:XFD1048576"/>
    </sheetView>
  </sheetViews>
  <sheetFormatPr defaultRowHeight="15" x14ac:dyDescent="0.25"/>
  <cols>
    <col min="2" max="2" width="4" style="10" customWidth="1"/>
    <col min="3" max="3" width="19" customWidth="1"/>
    <col min="4" max="4" width="14.7109375" customWidth="1"/>
    <col min="6" max="6" width="3.85546875" style="10" customWidth="1"/>
    <col min="7" max="7" width="18" customWidth="1"/>
    <col min="8" max="8" width="11.5703125" style="1" bestFit="1" customWidth="1"/>
  </cols>
  <sheetData>
    <row r="2" spans="2:8" x14ac:dyDescent="0.25">
      <c r="B2" s="10" t="s">
        <v>15</v>
      </c>
      <c r="F2" s="10" t="s">
        <v>16</v>
      </c>
    </row>
    <row r="4" spans="2:8" x14ac:dyDescent="0.25">
      <c r="B4" s="10" t="s">
        <v>0</v>
      </c>
      <c r="F4" s="10" t="s">
        <v>17</v>
      </c>
      <c r="H4" s="1">
        <f>D5*D6</f>
        <v>84999.15</v>
      </c>
    </row>
    <row r="5" spans="2:8" x14ac:dyDescent="0.25">
      <c r="C5" t="s">
        <v>1</v>
      </c>
      <c r="D5">
        <v>85</v>
      </c>
      <c r="F5" s="10" t="s">
        <v>18</v>
      </c>
    </row>
    <row r="6" spans="2:8" x14ac:dyDescent="0.25">
      <c r="C6" t="s">
        <v>2</v>
      </c>
      <c r="D6" s="1">
        <v>999.99</v>
      </c>
      <c r="G6" t="s">
        <v>5</v>
      </c>
      <c r="H6" s="1">
        <f>D10*$D$5</f>
        <v>1295.4000000000001</v>
      </c>
    </row>
    <row r="7" spans="2:8" x14ac:dyDescent="0.25">
      <c r="C7" t="s">
        <v>3</v>
      </c>
      <c r="D7" s="1">
        <v>30000</v>
      </c>
      <c r="G7" t="s">
        <v>6</v>
      </c>
      <c r="H7" s="1">
        <f t="shared" ref="H7:H10" si="0">D11*$D$5</f>
        <v>12750</v>
      </c>
    </row>
    <row r="8" spans="2:8" x14ac:dyDescent="0.25">
      <c r="D8" s="1"/>
      <c r="G8" t="s">
        <v>7</v>
      </c>
      <c r="H8" s="1">
        <f t="shared" si="0"/>
        <v>43751.200000000004</v>
      </c>
    </row>
    <row r="9" spans="2:8" x14ac:dyDescent="0.25">
      <c r="B9" s="10" t="s">
        <v>4</v>
      </c>
      <c r="D9" s="1"/>
      <c r="F9" s="11"/>
      <c r="G9" s="3" t="s">
        <v>8</v>
      </c>
      <c r="H9" s="1">
        <f t="shared" si="0"/>
        <v>2195.5499999999997</v>
      </c>
    </row>
    <row r="10" spans="2:8" x14ac:dyDescent="0.25">
      <c r="C10" t="s">
        <v>5</v>
      </c>
      <c r="D10" s="1">
        <v>15.24</v>
      </c>
      <c r="F10" s="12"/>
      <c r="G10" s="5" t="s">
        <v>9</v>
      </c>
      <c r="H10" s="6">
        <f t="shared" si="0"/>
        <v>2018.75</v>
      </c>
    </row>
    <row r="11" spans="2:8" x14ac:dyDescent="0.25">
      <c r="C11" t="s">
        <v>6</v>
      </c>
      <c r="D11" s="1">
        <v>150</v>
      </c>
      <c r="F11" s="10" t="s">
        <v>19</v>
      </c>
      <c r="H11" s="1">
        <f>SUM(H6:H10)</f>
        <v>62010.900000000009</v>
      </c>
    </row>
    <row r="12" spans="2:8" x14ac:dyDescent="0.25">
      <c r="C12" t="s">
        <v>7</v>
      </c>
      <c r="D12" s="1">
        <v>514.72</v>
      </c>
    </row>
    <row r="13" spans="2:8" x14ac:dyDescent="0.25">
      <c r="B13" s="11"/>
      <c r="C13" s="3" t="s">
        <v>8</v>
      </c>
      <c r="D13" s="4">
        <v>25.83</v>
      </c>
      <c r="F13" s="10" t="s">
        <v>20</v>
      </c>
      <c r="H13" s="1">
        <f>H4-H11</f>
        <v>22988.249999999985</v>
      </c>
    </row>
    <row r="14" spans="2:8" x14ac:dyDescent="0.25">
      <c r="B14" s="12"/>
      <c r="C14" s="5" t="s">
        <v>9</v>
      </c>
      <c r="D14" s="6">
        <v>23.75</v>
      </c>
    </row>
    <row r="15" spans="2:8" x14ac:dyDescent="0.25">
      <c r="B15" s="10" t="s">
        <v>32</v>
      </c>
      <c r="D15" s="1">
        <f>SUM(D10:D14)</f>
        <v>729.54000000000008</v>
      </c>
      <c r="F15" s="10" t="s">
        <v>21</v>
      </c>
    </row>
    <row r="16" spans="2:8" x14ac:dyDescent="0.25">
      <c r="D16" s="1"/>
      <c r="G16" t="s">
        <v>11</v>
      </c>
      <c r="H16" s="1">
        <f>D18</f>
        <v>4652.1099999999997</v>
      </c>
    </row>
    <row r="17" spans="2:10" x14ac:dyDescent="0.25">
      <c r="B17" s="10" t="s">
        <v>10</v>
      </c>
      <c r="D17" s="1"/>
      <c r="G17" t="s">
        <v>12</v>
      </c>
      <c r="H17" s="1">
        <f t="shared" ref="H17:H19" si="1">D19</f>
        <v>2500</v>
      </c>
    </row>
    <row r="18" spans="2:10" x14ac:dyDescent="0.25">
      <c r="C18" t="s">
        <v>11</v>
      </c>
      <c r="D18" s="1">
        <v>4652.1099999999997</v>
      </c>
      <c r="F18" s="11"/>
      <c r="G18" s="3" t="s">
        <v>13</v>
      </c>
      <c r="H18" s="1">
        <f t="shared" si="1"/>
        <v>2399.9899999999998</v>
      </c>
    </row>
    <row r="19" spans="2:10" x14ac:dyDescent="0.25">
      <c r="C19" t="s">
        <v>12</v>
      </c>
      <c r="D19" s="1">
        <v>2500</v>
      </c>
      <c r="F19" s="12"/>
      <c r="G19" s="5" t="s">
        <v>14</v>
      </c>
      <c r="H19" s="6">
        <f t="shared" si="1"/>
        <v>7000</v>
      </c>
    </row>
    <row r="20" spans="2:10" x14ac:dyDescent="0.25">
      <c r="B20" s="11"/>
      <c r="C20" s="3" t="s">
        <v>13</v>
      </c>
      <c r="D20" s="4">
        <v>2399.9899999999998</v>
      </c>
      <c r="F20" s="10" t="s">
        <v>22</v>
      </c>
      <c r="H20" s="1">
        <f>SUM(H16:H19)</f>
        <v>16552.099999999999</v>
      </c>
    </row>
    <row r="21" spans="2:10" x14ac:dyDescent="0.25">
      <c r="B21" s="12"/>
      <c r="C21" s="5" t="s">
        <v>14</v>
      </c>
      <c r="D21" s="6">
        <v>7000</v>
      </c>
    </row>
    <row r="22" spans="2:10" x14ac:dyDescent="0.25">
      <c r="B22" s="10" t="s">
        <v>33</v>
      </c>
      <c r="D22" s="2">
        <f>SUM(D18:D21)</f>
        <v>16552.099999999999</v>
      </c>
      <c r="F22" s="10" t="s">
        <v>23</v>
      </c>
      <c r="H22" s="1">
        <f>H13-H20</f>
        <v>6436.1499999999869</v>
      </c>
    </row>
    <row r="23" spans="2:10" x14ac:dyDescent="0.25">
      <c r="F23" s="10" t="s">
        <v>34</v>
      </c>
      <c r="H23" s="1">
        <f>H22*0.35</f>
        <v>2252.6524999999951</v>
      </c>
      <c r="I23" t="s">
        <v>26</v>
      </c>
      <c r="J23">
        <v>0.35</v>
      </c>
    </row>
    <row r="25" spans="2:10" x14ac:dyDescent="0.25">
      <c r="B25" s="10" t="s">
        <v>25</v>
      </c>
      <c r="F25" s="13" t="s">
        <v>24</v>
      </c>
      <c r="G25" s="7"/>
      <c r="H25" s="8">
        <f>H22-H23</f>
        <v>4183.4974999999922</v>
      </c>
    </row>
    <row r="26" spans="2:10" x14ac:dyDescent="0.25">
      <c r="C26" t="s">
        <v>27</v>
      </c>
      <c r="D26" s="9">
        <f>(D22)/(D6-D15)</f>
        <v>61.202070623035688</v>
      </c>
    </row>
    <row r="27" spans="2:10" x14ac:dyDescent="0.25">
      <c r="C27" t="s">
        <v>28</v>
      </c>
      <c r="D27" s="9">
        <f>(D22+D7)/(D6-D15)</f>
        <v>172.12830467738956</v>
      </c>
    </row>
    <row r="28" spans="2:10" x14ac:dyDescent="0.25">
      <c r="C28" t="s">
        <v>29</v>
      </c>
      <c r="D28" s="9">
        <f>H13/H4</f>
        <v>0.27045270452704512</v>
      </c>
    </row>
    <row r="29" spans="2:10" x14ac:dyDescent="0.25">
      <c r="C29" t="s">
        <v>30</v>
      </c>
      <c r="D29" s="9">
        <f>H22/H4</f>
        <v>7.5720168966395399E-2</v>
      </c>
    </row>
    <row r="30" spans="2:10" x14ac:dyDescent="0.25">
      <c r="C30" t="s">
        <v>31</v>
      </c>
      <c r="D30" s="9">
        <f>H25/H4</f>
        <v>4.9218109828157018E-2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workbookViewId="0">
      <selection activeCell="A2" sqref="A2"/>
    </sheetView>
  </sheetViews>
  <sheetFormatPr defaultRowHeight="15" x14ac:dyDescent="0.25"/>
  <cols>
    <col min="1" max="1" width="4.5703125" customWidth="1"/>
    <col min="2" max="2" width="4" style="10" customWidth="1"/>
    <col min="3" max="3" width="19" customWidth="1"/>
    <col min="4" max="4" width="14.7109375" customWidth="1"/>
    <col min="6" max="6" width="3.85546875" style="10" customWidth="1"/>
    <col min="7" max="7" width="18" customWidth="1"/>
    <col min="8" max="8" width="11.5703125" style="1" bestFit="1" customWidth="1"/>
  </cols>
  <sheetData>
    <row r="2" spans="2:8" x14ac:dyDescent="0.25">
      <c r="B2" s="10" t="s">
        <v>15</v>
      </c>
      <c r="F2" s="10" t="s">
        <v>16</v>
      </c>
    </row>
    <row r="4" spans="2:8" x14ac:dyDescent="0.25">
      <c r="B4" s="10" t="s">
        <v>0</v>
      </c>
      <c r="F4" s="10" t="s">
        <v>17</v>
      </c>
      <c r="H4" s="1">
        <f>D5*D6</f>
        <v>84999.15</v>
      </c>
    </row>
    <row r="5" spans="2:8" x14ac:dyDescent="0.25">
      <c r="C5" t="s">
        <v>1</v>
      </c>
      <c r="D5">
        <v>85</v>
      </c>
      <c r="F5" s="10" t="s">
        <v>18</v>
      </c>
    </row>
    <row r="6" spans="2:8" x14ac:dyDescent="0.25">
      <c r="C6" t="s">
        <v>2</v>
      </c>
      <c r="D6" s="1">
        <v>999.99</v>
      </c>
      <c r="G6" t="s">
        <v>5</v>
      </c>
      <c r="H6" s="1">
        <f>D10*$D$5</f>
        <v>1295.4000000000001</v>
      </c>
    </row>
    <row r="7" spans="2:8" x14ac:dyDescent="0.25">
      <c r="C7" t="s">
        <v>3</v>
      </c>
      <c r="D7" s="1">
        <v>30000</v>
      </c>
      <c r="G7" t="s">
        <v>6</v>
      </c>
      <c r="H7" s="1">
        <f t="shared" ref="H7:H10" si="0">D11*$D$5</f>
        <v>12750</v>
      </c>
    </row>
    <row r="8" spans="2:8" x14ac:dyDescent="0.25">
      <c r="D8" s="1"/>
      <c r="G8" t="s">
        <v>7</v>
      </c>
      <c r="H8" s="1">
        <f t="shared" si="0"/>
        <v>43751.200000000004</v>
      </c>
    </row>
    <row r="9" spans="2:8" x14ac:dyDescent="0.25">
      <c r="B9" s="10" t="s">
        <v>4</v>
      </c>
      <c r="D9" s="1"/>
      <c r="F9" s="11"/>
      <c r="G9" s="3" t="s">
        <v>8</v>
      </c>
      <c r="H9" s="1">
        <f t="shared" si="0"/>
        <v>2195.5499999999997</v>
      </c>
    </row>
    <row r="10" spans="2:8" x14ac:dyDescent="0.25">
      <c r="C10" t="s">
        <v>5</v>
      </c>
      <c r="D10" s="1">
        <v>15.24</v>
      </c>
      <c r="F10" s="12"/>
      <c r="G10" s="5" t="s">
        <v>9</v>
      </c>
      <c r="H10" s="6">
        <f t="shared" si="0"/>
        <v>2018.75</v>
      </c>
    </row>
    <row r="11" spans="2:8" x14ac:dyDescent="0.25">
      <c r="C11" t="s">
        <v>6</v>
      </c>
      <c r="D11" s="1">
        <v>150</v>
      </c>
      <c r="F11" s="10" t="s">
        <v>19</v>
      </c>
      <c r="H11" s="1">
        <f>SUM(H6:H10)</f>
        <v>62010.900000000009</v>
      </c>
    </row>
    <row r="12" spans="2:8" x14ac:dyDescent="0.25">
      <c r="C12" t="s">
        <v>7</v>
      </c>
      <c r="D12" s="1">
        <v>514.72</v>
      </c>
    </row>
    <row r="13" spans="2:8" x14ac:dyDescent="0.25">
      <c r="B13" s="11"/>
      <c r="C13" s="3" t="s">
        <v>8</v>
      </c>
      <c r="D13" s="4">
        <v>25.83</v>
      </c>
      <c r="F13" s="10" t="s">
        <v>20</v>
      </c>
      <c r="H13" s="1">
        <f>H4-H11</f>
        <v>22988.249999999985</v>
      </c>
    </row>
    <row r="14" spans="2:8" x14ac:dyDescent="0.25">
      <c r="B14" s="12"/>
      <c r="C14" s="5" t="s">
        <v>9</v>
      </c>
      <c r="D14" s="6">
        <v>23.75</v>
      </c>
    </row>
    <row r="15" spans="2:8" x14ac:dyDescent="0.25">
      <c r="B15" s="10" t="s">
        <v>32</v>
      </c>
      <c r="D15" s="1">
        <f>SUM(D10:D14)</f>
        <v>729.54000000000008</v>
      </c>
      <c r="F15" s="10" t="s">
        <v>21</v>
      </c>
    </row>
    <row r="16" spans="2:8" x14ac:dyDescent="0.25">
      <c r="D16" s="1"/>
      <c r="G16" t="s">
        <v>11</v>
      </c>
      <c r="H16" s="1">
        <f>D18</f>
        <v>4652.1099999999997</v>
      </c>
    </row>
    <row r="17" spans="2:10" x14ac:dyDescent="0.25">
      <c r="B17" s="10" t="s">
        <v>10</v>
      </c>
      <c r="D17" s="1"/>
      <c r="G17" t="s">
        <v>12</v>
      </c>
      <c r="H17" s="1">
        <f t="shared" ref="H17:H19" si="1">D19</f>
        <v>2500</v>
      </c>
    </row>
    <row r="18" spans="2:10" x14ac:dyDescent="0.25">
      <c r="C18" t="s">
        <v>11</v>
      </c>
      <c r="D18" s="1">
        <v>4652.1099999999997</v>
      </c>
      <c r="F18" s="11"/>
      <c r="G18" s="3" t="s">
        <v>13</v>
      </c>
      <c r="H18" s="1">
        <f t="shared" si="1"/>
        <v>2399.9899999999998</v>
      </c>
    </row>
    <row r="19" spans="2:10" x14ac:dyDescent="0.25">
      <c r="C19" t="s">
        <v>12</v>
      </c>
      <c r="D19" s="1">
        <v>2500</v>
      </c>
      <c r="F19" s="12"/>
      <c r="G19" s="5" t="s">
        <v>14</v>
      </c>
      <c r="H19" s="6">
        <f t="shared" si="1"/>
        <v>7000</v>
      </c>
    </row>
    <row r="20" spans="2:10" x14ac:dyDescent="0.25">
      <c r="B20" s="11"/>
      <c r="C20" s="3" t="s">
        <v>13</v>
      </c>
      <c r="D20" s="4">
        <v>2399.9899999999998</v>
      </c>
      <c r="F20" s="10" t="s">
        <v>22</v>
      </c>
      <c r="H20" s="1">
        <f>SUM(H16:H19)</f>
        <v>16552.099999999999</v>
      </c>
    </row>
    <row r="21" spans="2:10" x14ac:dyDescent="0.25">
      <c r="B21" s="12"/>
      <c r="C21" s="5" t="s">
        <v>14</v>
      </c>
      <c r="D21" s="6">
        <v>7000</v>
      </c>
    </row>
    <row r="22" spans="2:10" x14ac:dyDescent="0.25">
      <c r="B22" s="10" t="s">
        <v>33</v>
      </c>
      <c r="D22" s="2">
        <f>SUM(D18:D21)</f>
        <v>16552.099999999999</v>
      </c>
      <c r="F22" s="10" t="s">
        <v>23</v>
      </c>
      <c r="H22" s="1">
        <f>H13-H20</f>
        <v>6436.1499999999869</v>
      </c>
    </row>
    <row r="23" spans="2:10" x14ac:dyDescent="0.25">
      <c r="F23" s="10" t="s">
        <v>34</v>
      </c>
      <c r="H23" s="1">
        <f>H22*0.35</f>
        <v>2252.6524999999951</v>
      </c>
      <c r="I23" t="s">
        <v>26</v>
      </c>
      <c r="J23">
        <v>0.35</v>
      </c>
    </row>
    <row r="25" spans="2:10" x14ac:dyDescent="0.25">
      <c r="B25" s="10" t="s">
        <v>25</v>
      </c>
      <c r="F25" s="13" t="s">
        <v>24</v>
      </c>
      <c r="G25" s="7"/>
      <c r="H25" s="8">
        <f>H22-H23</f>
        <v>4183.4974999999922</v>
      </c>
    </row>
    <row r="26" spans="2:10" x14ac:dyDescent="0.25">
      <c r="C26" t="s">
        <v>27</v>
      </c>
      <c r="D26" s="9">
        <f>(D22)/(D6-D15)</f>
        <v>61.202070623035688</v>
      </c>
    </row>
    <row r="27" spans="2:10" x14ac:dyDescent="0.25">
      <c r="C27" t="s">
        <v>28</v>
      </c>
      <c r="D27" s="9">
        <f>(D22+D7)/(D6-D15)</f>
        <v>172.12830467738956</v>
      </c>
    </row>
    <row r="28" spans="2:10" x14ac:dyDescent="0.25">
      <c r="C28" t="s">
        <v>29</v>
      </c>
      <c r="D28" s="9">
        <f>H13/H4</f>
        <v>0.27045270452704512</v>
      </c>
    </row>
    <row r="29" spans="2:10" x14ac:dyDescent="0.25">
      <c r="C29" t="s">
        <v>30</v>
      </c>
      <c r="D29" s="9">
        <f>H22/H4</f>
        <v>7.5720168966395399E-2</v>
      </c>
    </row>
    <row r="30" spans="2:10" x14ac:dyDescent="0.25">
      <c r="C30" t="s">
        <v>31</v>
      </c>
      <c r="D30" s="9">
        <f>H25/H4</f>
        <v>4.9218109828157018E-2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2014-06-08T21:32:33Z</dcterms:created>
  <dcterms:modified xsi:type="dcterms:W3CDTF">2014-06-08T22:04:08Z</dcterms:modified>
</cp:coreProperties>
</file>