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5" windowWidth="7080" windowHeight="7995" firstSheet="5" activeTab="7"/>
  </bookViews>
  <sheets>
    <sheet name="ORIGINAL" sheetId="1" r:id="rId1"/>
    <sheet name="1V table" sheetId="2" r:id="rId2"/>
    <sheet name="Scenario Mgr" sheetId="4" r:id="rId3"/>
    <sheet name="Scenario Summary" sheetId="8" r:id="rId4"/>
    <sheet name="Solver Questions" sheetId="5" r:id="rId5"/>
    <sheet name="Solver Questions Summary" sheetId="11" r:id="rId6"/>
    <sheet name="TESTS 1 2" sheetId="12" r:id="rId7"/>
    <sheet name="TEST3" sheetId="13" r:id="rId8"/>
  </sheets>
  <definedNames>
    <definedName name="solver_adj" localSheetId="4" hidden="1">'Solver Questions'!$D$5,'Solver Questions'!$D$6</definedName>
    <definedName name="solver_adj" localSheetId="7" hidden="1">TEST3!$D$5,TEST3!$D$6</definedName>
    <definedName name="solver_adj" localSheetId="6" hidden="1">'TESTS 1 2'!$D$5,'TESTS 1 2'!$D$6</definedName>
    <definedName name="solver_cvg" localSheetId="4" hidden="1">0.0001</definedName>
    <definedName name="solver_cvg" localSheetId="7" hidden="1">0.0001</definedName>
    <definedName name="solver_cvg" localSheetId="6" hidden="1">0.0001</definedName>
    <definedName name="solver_drv" localSheetId="4" hidden="1">1</definedName>
    <definedName name="solver_drv" localSheetId="7" hidden="1">1</definedName>
    <definedName name="solver_drv" localSheetId="6" hidden="1">1</definedName>
    <definedName name="solver_eng" localSheetId="4" hidden="1">1</definedName>
    <definedName name="solver_eng" localSheetId="7" hidden="1">1</definedName>
    <definedName name="solver_eng" localSheetId="6" hidden="1">1</definedName>
    <definedName name="solver_est" localSheetId="4" hidden="1">1</definedName>
    <definedName name="solver_est" localSheetId="7" hidden="1">1</definedName>
    <definedName name="solver_est" localSheetId="6" hidden="1">1</definedName>
    <definedName name="solver_itr" localSheetId="4" hidden="1">2147483647</definedName>
    <definedName name="solver_itr" localSheetId="7" hidden="1">2147483647</definedName>
    <definedName name="solver_itr" localSheetId="6" hidden="1">2147483647</definedName>
    <definedName name="solver_lhs1" localSheetId="4" hidden="1">'Solver Questions'!$D$11</definedName>
    <definedName name="solver_lhs1" localSheetId="7" hidden="1">TEST3!$D$27</definedName>
    <definedName name="solver_lhs2" localSheetId="4" hidden="1">'Solver Questions'!$D$12</definedName>
    <definedName name="solver_lhs3" localSheetId="4" hidden="1">'Solver Questions'!$D$18</definedName>
    <definedName name="solver_lhs4" localSheetId="4" hidden="1">'Solver Questions'!$D$21</definedName>
    <definedName name="solver_mip" localSheetId="4" hidden="1">2147483647</definedName>
    <definedName name="solver_mip" localSheetId="7" hidden="1">2147483647</definedName>
    <definedName name="solver_mip" localSheetId="6" hidden="1">2147483647</definedName>
    <definedName name="solver_mni" localSheetId="4" hidden="1">30</definedName>
    <definedName name="solver_mni" localSheetId="7" hidden="1">30</definedName>
    <definedName name="solver_mni" localSheetId="6" hidden="1">30</definedName>
    <definedName name="solver_mrt" localSheetId="4" hidden="1">0.075</definedName>
    <definedName name="solver_mrt" localSheetId="7" hidden="1">0.075</definedName>
    <definedName name="solver_mrt" localSheetId="6" hidden="1">0.075</definedName>
    <definedName name="solver_msl" localSheetId="4" hidden="1">2</definedName>
    <definedName name="solver_msl" localSheetId="7" hidden="1">2</definedName>
    <definedName name="solver_msl" localSheetId="6" hidden="1">2</definedName>
    <definedName name="solver_neg" localSheetId="4" hidden="1">1</definedName>
    <definedName name="solver_neg" localSheetId="7" hidden="1">1</definedName>
    <definedName name="solver_neg" localSheetId="6" hidden="1">1</definedName>
    <definedName name="solver_nod" localSheetId="4" hidden="1">2147483647</definedName>
    <definedName name="solver_nod" localSheetId="7" hidden="1">2147483647</definedName>
    <definedName name="solver_nod" localSheetId="6" hidden="1">2147483647</definedName>
    <definedName name="solver_num" localSheetId="4" hidden="1">4</definedName>
    <definedName name="solver_num" localSheetId="7" hidden="1">1</definedName>
    <definedName name="solver_num" localSheetId="6" hidden="1">0</definedName>
    <definedName name="solver_nwt" localSheetId="4" hidden="1">1</definedName>
    <definedName name="solver_nwt" localSheetId="7" hidden="1">1</definedName>
    <definedName name="solver_nwt" localSheetId="6" hidden="1">1</definedName>
    <definedName name="solver_opt" localSheetId="4" hidden="1">'Solver Questions'!$H$25</definedName>
    <definedName name="solver_opt" localSheetId="7" hidden="1">TEST3!$H$22</definedName>
    <definedName name="solver_opt" localSheetId="6" hidden="1">'TESTS 1 2'!$H$25</definedName>
    <definedName name="solver_pre" localSheetId="4" hidden="1">0.000001</definedName>
    <definedName name="solver_pre" localSheetId="7" hidden="1">0.000001</definedName>
    <definedName name="solver_pre" localSheetId="6" hidden="1">0.000001</definedName>
    <definedName name="solver_rbv" localSheetId="4" hidden="1">1</definedName>
    <definedName name="solver_rbv" localSheetId="7" hidden="1">1</definedName>
    <definedName name="solver_rbv" localSheetId="6" hidden="1">1</definedName>
    <definedName name="solver_rel1" localSheetId="4" hidden="1">2</definedName>
    <definedName name="solver_rel1" localSheetId="7" hidden="1">1</definedName>
    <definedName name="solver_rel2" localSheetId="4" hidden="1">2</definedName>
    <definedName name="solver_rel3" localSheetId="4" hidden="1">2</definedName>
    <definedName name="solver_rel4" localSheetId="4" hidden="1">2</definedName>
    <definedName name="solver_rhs1" localSheetId="4" hidden="1">200</definedName>
    <definedName name="solver_rhs1" localSheetId="7" hidden="1">120</definedName>
    <definedName name="solver_rhs2" localSheetId="4" hidden="1">375</definedName>
    <definedName name="solver_rhs3" localSheetId="4" hidden="1">7500</definedName>
    <definedName name="solver_rhs4" localSheetId="4" hidden="1">8500</definedName>
    <definedName name="solver_rlx" localSheetId="4" hidden="1">2</definedName>
    <definedName name="solver_rlx" localSheetId="7" hidden="1">2</definedName>
    <definedName name="solver_rlx" localSheetId="6" hidden="1">2</definedName>
    <definedName name="solver_rsd" localSheetId="4" hidden="1">0</definedName>
    <definedName name="solver_rsd" localSheetId="7" hidden="1">0</definedName>
    <definedName name="solver_rsd" localSheetId="6" hidden="1">0</definedName>
    <definedName name="solver_scl" localSheetId="4" hidden="1">1</definedName>
    <definedName name="solver_scl" localSheetId="7" hidden="1">1</definedName>
    <definedName name="solver_scl" localSheetId="6" hidden="1">1</definedName>
    <definedName name="solver_sho" localSheetId="4" hidden="1">2</definedName>
    <definedName name="solver_sho" localSheetId="7" hidden="1">2</definedName>
    <definedName name="solver_sho" localSheetId="6" hidden="1">2</definedName>
    <definedName name="solver_ssz" localSheetId="4" hidden="1">100</definedName>
    <definedName name="solver_ssz" localSheetId="7" hidden="1">100</definedName>
    <definedName name="solver_ssz" localSheetId="6" hidden="1">100</definedName>
    <definedName name="solver_tim" localSheetId="4" hidden="1">2147483647</definedName>
    <definedName name="solver_tim" localSheetId="7" hidden="1">2147483647</definedName>
    <definedName name="solver_tim" localSheetId="6" hidden="1">2147483647</definedName>
    <definedName name="solver_tol" localSheetId="4" hidden="1">0.01</definedName>
    <definedName name="solver_tol" localSheetId="7" hidden="1">0.01</definedName>
    <definedName name="solver_tol" localSheetId="6" hidden="1">0.01</definedName>
    <definedName name="solver_typ" localSheetId="4" hidden="1">3</definedName>
    <definedName name="solver_typ" localSheetId="7" hidden="1">3</definedName>
    <definedName name="solver_typ" localSheetId="6" hidden="1">3</definedName>
    <definedName name="solver_val" localSheetId="4" hidden="1">55000</definedName>
    <definedName name="solver_val" localSheetId="7" hidden="1">30000</definedName>
    <definedName name="solver_val" localSheetId="6" hidden="1">20000</definedName>
    <definedName name="solver_ver" localSheetId="4" hidden="1">3</definedName>
    <definedName name="solver_ver" localSheetId="7" hidden="1">3</definedName>
    <definedName name="solver_ver" localSheetId="6" hidden="1">3</definedName>
  </definedNames>
  <calcPr calcId="145621"/>
</workbook>
</file>

<file path=xl/calcChain.xml><?xml version="1.0" encoding="utf-8"?>
<calcChain xmlns="http://schemas.openxmlformats.org/spreadsheetml/2006/main">
  <c r="D27" i="13" l="1"/>
  <c r="M6" i="13" s="1"/>
  <c r="D22" i="13"/>
  <c r="D26" i="13" s="1"/>
  <c r="L6" i="13" s="1"/>
  <c r="H19" i="13"/>
  <c r="H18" i="13"/>
  <c r="H17" i="13"/>
  <c r="H16" i="13"/>
  <c r="H20" i="13" s="1"/>
  <c r="D15" i="13"/>
  <c r="H10" i="13"/>
  <c r="H9" i="13"/>
  <c r="H8" i="13"/>
  <c r="H7" i="13"/>
  <c r="H6" i="13"/>
  <c r="H4" i="13"/>
  <c r="D22" i="12"/>
  <c r="D26" i="12" s="1"/>
  <c r="H19" i="12"/>
  <c r="H18" i="12"/>
  <c r="H17" i="12"/>
  <c r="H16" i="12"/>
  <c r="H20" i="12" s="1"/>
  <c r="D15" i="12"/>
  <c r="H10" i="12"/>
  <c r="H9" i="12"/>
  <c r="H8" i="12"/>
  <c r="H7" i="12"/>
  <c r="H6" i="12"/>
  <c r="H4" i="12"/>
  <c r="C11" i="11"/>
  <c r="C10" i="11"/>
  <c r="C9" i="11"/>
  <c r="C7" i="11"/>
  <c r="C6" i="11"/>
  <c r="C11" i="8"/>
  <c r="C9" i="8"/>
  <c r="C8" i="8"/>
  <c r="C7" i="8"/>
  <c r="C6" i="8"/>
  <c r="D22" i="5"/>
  <c r="D26" i="5" s="1"/>
  <c r="H19" i="5"/>
  <c r="H18" i="5"/>
  <c r="H17" i="5"/>
  <c r="H16" i="5"/>
  <c r="H20" i="5" s="1"/>
  <c r="D15" i="5"/>
  <c r="H10" i="5"/>
  <c r="H9" i="5"/>
  <c r="H8" i="5"/>
  <c r="H7" i="5"/>
  <c r="H6" i="5"/>
  <c r="H4" i="5"/>
  <c r="D22" i="4"/>
  <c r="H19" i="4"/>
  <c r="H18" i="4"/>
  <c r="H17" i="4"/>
  <c r="H16" i="4"/>
  <c r="H20" i="4" s="1"/>
  <c r="D27" i="4"/>
  <c r="H10" i="4"/>
  <c r="H9" i="4"/>
  <c r="H8" i="4"/>
  <c r="H7" i="4"/>
  <c r="H6" i="4"/>
  <c r="H4" i="4"/>
  <c r="D22" i="2"/>
  <c r="D26" i="2" s="1"/>
  <c r="H19" i="2"/>
  <c r="H18" i="2"/>
  <c r="H17" i="2"/>
  <c r="H16" i="2"/>
  <c r="D15" i="2"/>
  <c r="H10" i="2"/>
  <c r="H9" i="2"/>
  <c r="H8" i="2"/>
  <c r="H7" i="2"/>
  <c r="H11" i="2" s="1"/>
  <c r="H6" i="2"/>
  <c r="H4" i="2"/>
  <c r="D30" i="1"/>
  <c r="D29" i="1"/>
  <c r="H23" i="1"/>
  <c r="H17" i="1"/>
  <c r="H18" i="1"/>
  <c r="H19" i="1"/>
  <c r="H16" i="1"/>
  <c r="H7" i="1"/>
  <c r="H8" i="1"/>
  <c r="H9" i="1"/>
  <c r="H10" i="1"/>
  <c r="H6" i="1"/>
  <c r="H4" i="1"/>
  <c r="D26" i="1"/>
  <c r="D27" i="1"/>
  <c r="D22" i="1"/>
  <c r="D15" i="1"/>
  <c r="H11" i="13" l="1"/>
  <c r="H13" i="13" s="1"/>
  <c r="D28" i="13" s="1"/>
  <c r="H11" i="12"/>
  <c r="H13" i="12" s="1"/>
  <c r="H22" i="12" s="1"/>
  <c r="D27" i="12"/>
  <c r="D28" i="12"/>
  <c r="H11" i="5"/>
  <c r="H13" i="5" s="1"/>
  <c r="D28" i="5" s="1"/>
  <c r="H11" i="4"/>
  <c r="H13" i="4" s="1"/>
  <c r="D28" i="4" s="1"/>
  <c r="D26" i="4"/>
  <c r="H13" i="2"/>
  <c r="H20" i="2"/>
  <c r="D27" i="5"/>
  <c r="D28" i="2"/>
  <c r="D27" i="2"/>
  <c r="L5" i="2" s="1"/>
  <c r="H20" i="1"/>
  <c r="H11" i="1"/>
  <c r="H13" i="1" s="1"/>
  <c r="D28" i="1" s="1"/>
  <c r="H22" i="13" l="1"/>
  <c r="H23" i="13" s="1"/>
  <c r="H25" i="13" s="1"/>
  <c r="D30" i="13" s="1"/>
  <c r="H23" i="12"/>
  <c r="D29" i="12"/>
  <c r="H25" i="12"/>
  <c r="D30" i="12" s="1"/>
  <c r="H22" i="5"/>
  <c r="H23" i="5" s="1"/>
  <c r="H25" i="5" s="1"/>
  <c r="D30" i="5" s="1"/>
  <c r="H22" i="4"/>
  <c r="H23" i="4" s="1"/>
  <c r="H22" i="2"/>
  <c r="D29" i="2"/>
  <c r="H23" i="2"/>
  <c r="H25" i="2" s="1"/>
  <c r="D30" i="2" s="1"/>
  <c r="H22" i="1"/>
  <c r="H25" i="1" s="1"/>
  <c r="D29" i="13" l="1"/>
  <c r="D29" i="5"/>
  <c r="D29" i="4"/>
  <c r="H25" i="4"/>
  <c r="D30" i="4" s="1"/>
</calcChain>
</file>

<file path=xl/sharedStrings.xml><?xml version="1.0" encoding="utf-8"?>
<sst xmlns="http://schemas.openxmlformats.org/spreadsheetml/2006/main" count="292" uniqueCount="51">
  <si>
    <t>Sales and Cost Summary</t>
  </si>
  <si>
    <t># units sold</t>
  </si>
  <si>
    <t>Revenue/Unit</t>
  </si>
  <si>
    <t>Target Income</t>
  </si>
  <si>
    <t>Variable Cost / Unit</t>
  </si>
  <si>
    <t>Marketing/Sales</t>
  </si>
  <si>
    <t>Labor</t>
  </si>
  <si>
    <t>V OH</t>
  </si>
  <si>
    <t>Var. Selling</t>
  </si>
  <si>
    <t>Var. Admin</t>
  </si>
  <si>
    <t>Fixed Costs</t>
  </si>
  <si>
    <t>Fixed OH</t>
  </si>
  <si>
    <t>Selling Exp.</t>
  </si>
  <si>
    <t>Admin</t>
  </si>
  <si>
    <t>Depreciation</t>
  </si>
  <si>
    <t>INPUT</t>
  </si>
  <si>
    <t>INCOME STATEMENT</t>
  </si>
  <si>
    <t>Sales</t>
  </si>
  <si>
    <t>Variavle Exp.</t>
  </si>
  <si>
    <t>Total Variable Exp.</t>
  </si>
  <si>
    <t>Contribution Margin</t>
  </si>
  <si>
    <t>Fixed Expenses</t>
  </si>
  <si>
    <t>Total Fixed Exp.</t>
  </si>
  <si>
    <t>Operating Income</t>
  </si>
  <si>
    <t>Net Income</t>
  </si>
  <si>
    <t>RATIOS</t>
  </si>
  <si>
    <t>Tax rate:</t>
  </si>
  <si>
    <t>BEP</t>
  </si>
  <si>
    <t>BEP w/Target Income</t>
  </si>
  <si>
    <t>CM Ratio</t>
  </si>
  <si>
    <t>Op.Margin Ratio</t>
  </si>
  <si>
    <t>Net Margin Ratio</t>
  </si>
  <si>
    <t>TOTAL VC/Unit</t>
  </si>
  <si>
    <t>TOTAL FC</t>
  </si>
  <si>
    <t>Income Tax @35%</t>
  </si>
  <si>
    <t>scenario_1</t>
  </si>
  <si>
    <t>Created by zeben on 6/8/2014
Modified by zeben on 6/8/2014</t>
  </si>
  <si>
    <t>original</t>
  </si>
  <si>
    <t>Created by zeben on 6/8/2014</t>
  </si>
  <si>
    <t>scenario_2</t>
  </si>
  <si>
    <t>Scenario Summary</t>
  </si>
  <si>
    <t>Changing Cells:</t>
  </si>
  <si>
    <t>Current Values:</t>
  </si>
  <si>
    <t>Result Cells:</t>
  </si>
  <si>
    <t>Notes:  Current Values column represents values of changing cells at</t>
  </si>
  <si>
    <t>time Scenario Summary Report was created.  Changing cells for each</t>
  </si>
  <si>
    <t>scenario are highlighted in gray.</t>
  </si>
  <si>
    <t>Question 1</t>
  </si>
  <si>
    <t>Question 2</t>
  </si>
  <si>
    <t>Question 3</t>
  </si>
  <si>
    <t>Pricing Levels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</si>
</sst>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(&quot;$&quot;* #,##0.00_);_(&quot;$&quot;* \(#,##0.00\);_(&quot;$&quot;* &quot;-&quot;??_);_(@_)"/>
    <numFmt numFmtId="166" formatCode="0.000"/>
    <numFmt numFmtId="167" formatCode="&quot;Break Even Point&quot;"/>
    <numFmt numFmtId="171" formatCode="&quot;$&quot;#,##0.00"/>
    <numFmt numFmtId="173" formatCode="&quot;BEP&quot;"/>
    <numFmt numFmtId="174" formatCode="&quot;BEP W/Target Income&quot;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indexed="9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indexed="18"/>
      <name val="Calibri"/>
      <family val="2"/>
      <scheme val="minor"/>
    </font>
    <font>
      <sz val="10"/>
      <color indexed="9"/>
      <name val="Calibri"/>
      <family val="2"/>
      <scheme val="minor"/>
    </font>
    <font>
      <sz val="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20"/>
        <bgColor indexed="24"/>
      </patternFill>
    </fill>
    <fill>
      <patternFill patternType="solid">
        <fgColor indexed="22"/>
        <bgColor indexed="24"/>
      </patternFill>
    </fill>
    <fill>
      <patternFill patternType="solid">
        <fgColor indexed="22"/>
        <bgColor indexed="7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3">
    <xf numFmtId="0" fontId="0" fillId="0" borderId="0" xfId="0"/>
    <xf numFmtId="44" fontId="0" fillId="0" borderId="0" xfId="1" applyFont="1"/>
    <xf numFmtId="44" fontId="0" fillId="0" borderId="0" xfId="0" applyNumberFormat="1"/>
    <xf numFmtId="0" fontId="0" fillId="0" borderId="0" xfId="0" applyBorder="1"/>
    <xf numFmtId="44" fontId="0" fillId="0" borderId="0" xfId="1" applyFont="1" applyBorder="1"/>
    <xf numFmtId="0" fontId="0" fillId="0" borderId="1" xfId="0" applyBorder="1"/>
    <xf numFmtId="44" fontId="0" fillId="0" borderId="1" xfId="1" applyFont="1" applyBorder="1"/>
    <xf numFmtId="0" fontId="0" fillId="0" borderId="2" xfId="0" applyBorder="1"/>
    <xf numFmtId="44" fontId="0" fillId="0" borderId="2" xfId="1" applyFont="1" applyBorder="1"/>
    <xf numFmtId="166" fontId="0" fillId="0" borderId="0" xfId="0" applyNumberFormat="1"/>
    <xf numFmtId="0" fontId="2" fillId="0" borderId="0" xfId="0" applyFont="1"/>
    <xf numFmtId="0" fontId="2" fillId="0" borderId="0" xfId="0" applyFont="1" applyBorder="1"/>
    <xf numFmtId="0" fontId="2" fillId="0" borderId="1" xfId="0" applyFont="1" applyBorder="1"/>
    <xf numFmtId="0" fontId="2" fillId="0" borderId="2" xfId="0" applyFont="1" applyBorder="1"/>
    <xf numFmtId="0" fontId="2" fillId="2" borderId="0" xfId="0" applyFont="1" applyFill="1"/>
    <xf numFmtId="0" fontId="0" fillId="2" borderId="0" xfId="0" applyFill="1"/>
    <xf numFmtId="44" fontId="0" fillId="2" borderId="0" xfId="1" applyFont="1" applyFill="1"/>
    <xf numFmtId="0" fontId="2" fillId="2" borderId="0" xfId="0" applyFont="1" applyFill="1" applyBorder="1"/>
    <xf numFmtId="0" fontId="0" fillId="2" borderId="0" xfId="0" applyFill="1" applyBorder="1"/>
    <xf numFmtId="44" fontId="0" fillId="2" borderId="0" xfId="1" applyFont="1" applyFill="1" applyBorder="1"/>
    <xf numFmtId="0" fontId="2" fillId="2" borderId="1" xfId="0" applyFont="1" applyFill="1" applyBorder="1"/>
    <xf numFmtId="0" fontId="0" fillId="2" borderId="1" xfId="0" applyFill="1" applyBorder="1"/>
    <xf numFmtId="44" fontId="0" fillId="2" borderId="1" xfId="1" applyFont="1" applyFill="1" applyBorder="1"/>
    <xf numFmtId="44" fontId="0" fillId="2" borderId="0" xfId="0" applyNumberFormat="1" applyFill="1"/>
    <xf numFmtId="0" fontId="2" fillId="0" borderId="3" xfId="0" applyFont="1" applyBorder="1"/>
    <xf numFmtId="167" fontId="2" fillId="0" borderId="3" xfId="0" applyNumberFormat="1" applyFont="1" applyBorder="1"/>
    <xf numFmtId="1" fontId="0" fillId="0" borderId="3" xfId="0" applyNumberFormat="1" applyBorder="1"/>
    <xf numFmtId="171" fontId="0" fillId="0" borderId="3" xfId="1" applyNumberFormat="1" applyFont="1" applyBorder="1"/>
    <xf numFmtId="0" fontId="0" fillId="0" borderId="0" xfId="0" applyFill="1" applyBorder="1" applyAlignment="1"/>
    <xf numFmtId="44" fontId="0" fillId="0" borderId="0" xfId="0" applyNumberFormat="1" applyFill="1" applyBorder="1" applyAlignment="1"/>
    <xf numFmtId="0" fontId="3" fillId="3" borderId="1" xfId="0" applyFont="1" applyFill="1" applyBorder="1" applyAlignment="1">
      <alignment horizontal="left"/>
    </xf>
    <xf numFmtId="0" fontId="3" fillId="3" borderId="4" xfId="0" applyFont="1" applyFill="1" applyBorder="1" applyAlignment="1">
      <alignment horizontal="left"/>
    </xf>
    <xf numFmtId="0" fontId="0" fillId="0" borderId="2" xfId="0" applyFill="1" applyBorder="1" applyAlignment="1"/>
    <xf numFmtId="0" fontId="4" fillId="4" borderId="0" xfId="0" applyFont="1" applyFill="1" applyBorder="1" applyAlignment="1">
      <alignment horizontal="left"/>
    </xf>
    <xf numFmtId="0" fontId="5" fillId="4" borderId="2" xfId="0" applyFont="1" applyFill="1" applyBorder="1" applyAlignment="1">
      <alignment horizontal="left"/>
    </xf>
    <xf numFmtId="0" fontId="4" fillId="4" borderId="5" xfId="0" applyFont="1" applyFill="1" applyBorder="1" applyAlignment="1">
      <alignment horizontal="left"/>
    </xf>
    <xf numFmtId="0" fontId="6" fillId="3" borderId="4" xfId="0" applyFont="1" applyFill="1" applyBorder="1" applyAlignment="1">
      <alignment horizontal="right"/>
    </xf>
    <xf numFmtId="0" fontId="6" fillId="3" borderId="1" xfId="0" applyFont="1" applyFill="1" applyBorder="1" applyAlignment="1">
      <alignment horizontal="right"/>
    </xf>
    <xf numFmtId="0" fontId="0" fillId="5" borderId="0" xfId="0" applyFill="1" applyBorder="1" applyAlignment="1"/>
    <xf numFmtId="0" fontId="7" fillId="0" borderId="0" xfId="0" applyFont="1" applyFill="1" applyBorder="1" applyAlignment="1">
      <alignment vertical="top" wrapText="1"/>
    </xf>
    <xf numFmtId="44" fontId="0" fillId="0" borderId="5" xfId="0" applyNumberFormat="1" applyFill="1" applyBorder="1" applyAlignment="1"/>
    <xf numFmtId="171" fontId="0" fillId="0" borderId="0" xfId="0" applyNumberFormat="1" applyFill="1" applyBorder="1" applyAlignment="1"/>
    <xf numFmtId="171" fontId="0" fillId="5" borderId="0" xfId="0" applyNumberFormat="1" applyFill="1" applyBorder="1" applyAlignment="1"/>
    <xf numFmtId="171" fontId="0" fillId="0" borderId="2" xfId="0" applyNumberFormat="1" applyFill="1" applyBorder="1" applyAlignment="1"/>
    <xf numFmtId="171" fontId="0" fillId="0" borderId="5" xfId="0" applyNumberFormat="1" applyFill="1" applyBorder="1" applyAlignment="1"/>
    <xf numFmtId="166" fontId="0" fillId="0" borderId="0" xfId="0" applyNumberFormat="1" applyFill="1" applyBorder="1" applyAlignment="1"/>
    <xf numFmtId="171" fontId="0" fillId="6" borderId="0" xfId="0" applyNumberFormat="1" applyFill="1" applyBorder="1" applyAlignment="1"/>
    <xf numFmtId="1" fontId="0" fillId="6" borderId="0" xfId="0" applyNumberFormat="1" applyFill="1" applyBorder="1" applyAlignment="1"/>
    <xf numFmtId="173" fontId="2" fillId="0" borderId="3" xfId="0" applyNumberFormat="1" applyFont="1" applyBorder="1"/>
    <xf numFmtId="174" fontId="2" fillId="0" borderId="3" xfId="0" applyNumberFormat="1" applyFont="1" applyBorder="1" applyAlignment="1">
      <alignment wrapText="1"/>
    </xf>
    <xf numFmtId="171" fontId="0" fillId="0" borderId="3" xfId="0" applyNumberFormat="1" applyBorder="1"/>
    <xf numFmtId="1" fontId="0" fillId="2" borderId="3" xfId="0" applyNumberFormat="1" applyFill="1" applyBorder="1"/>
    <xf numFmtId="171" fontId="0" fillId="2" borderId="3" xfId="0" applyNumberForma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'1V table'!$L$5</c:f>
              <c:strCache>
                <c:ptCount val="1"/>
                <c:pt idx="0">
                  <c:v>Break Even Point</c:v>
                </c:pt>
              </c:strCache>
            </c:strRef>
          </c:tx>
          <c:marker>
            <c:symbol val="none"/>
          </c:marker>
          <c:cat>
            <c:numRef>
              <c:f>'1V table'!$K$6:$K$11</c:f>
              <c:numCache>
                <c:formatCode>"$"#,##0.00</c:formatCode>
                <c:ptCount val="6"/>
                <c:pt idx="0">
                  <c:v>15000</c:v>
                </c:pt>
                <c:pt idx="1">
                  <c:v>20000</c:v>
                </c:pt>
                <c:pt idx="2">
                  <c:v>25000</c:v>
                </c:pt>
                <c:pt idx="3">
                  <c:v>30000</c:v>
                </c:pt>
                <c:pt idx="4">
                  <c:v>35000</c:v>
                </c:pt>
                <c:pt idx="5">
                  <c:v>40000</c:v>
                </c:pt>
              </c:numCache>
            </c:numRef>
          </c:cat>
          <c:val>
            <c:numRef>
              <c:f>'1V table'!$L$6:$L$11</c:f>
              <c:numCache>
                <c:formatCode>0</c:formatCode>
                <c:ptCount val="6"/>
                <c:pt idx="0">
                  <c:v>116.66518765021263</c:v>
                </c:pt>
                <c:pt idx="1">
                  <c:v>135.15289332593829</c:v>
                </c:pt>
                <c:pt idx="2">
                  <c:v>153.64059900166393</c:v>
                </c:pt>
                <c:pt idx="3">
                  <c:v>172.12830467738956</c:v>
                </c:pt>
                <c:pt idx="4">
                  <c:v>190.61601035311523</c:v>
                </c:pt>
                <c:pt idx="5">
                  <c:v>209.10371602884086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877888"/>
        <c:axId val="51598400"/>
      </c:lineChart>
      <c:catAx>
        <c:axId val="51877888"/>
        <c:scaling>
          <c:orientation val="minMax"/>
        </c:scaling>
        <c:delete val="0"/>
        <c:axPos val="b"/>
        <c:numFmt formatCode="&quot;$&quot;#,##0.00" sourceLinked="1"/>
        <c:majorTickMark val="out"/>
        <c:minorTickMark val="none"/>
        <c:tickLblPos val="nextTo"/>
        <c:crossAx val="51598400"/>
        <c:crosses val="autoZero"/>
        <c:auto val="1"/>
        <c:lblAlgn val="ctr"/>
        <c:lblOffset val="100"/>
        <c:noMultiLvlLbl val="0"/>
      </c:catAx>
      <c:valAx>
        <c:axId val="51598400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5187788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cat>
            <c:strRef>
              <c:f>'Solver Questions Summary'!$E$3:$G$3</c:f>
              <c:strCache>
                <c:ptCount val="3"/>
                <c:pt idx="0">
                  <c:v>Question 1</c:v>
                </c:pt>
                <c:pt idx="1">
                  <c:v>Question 2</c:v>
                </c:pt>
                <c:pt idx="2">
                  <c:v>Question 3</c:v>
                </c:pt>
              </c:strCache>
            </c:strRef>
          </c:cat>
          <c:val>
            <c:numRef>
              <c:f>'Solver Questions Summary'!$E$11:$G$11</c:f>
              <c:numCache>
                <c:formatCode>"$"#,##0.00</c:formatCode>
                <c:ptCount val="3"/>
                <c:pt idx="0">
                  <c:v>16552.099999999999</c:v>
                </c:pt>
                <c:pt idx="1">
                  <c:v>16552.099999999999</c:v>
                </c:pt>
                <c:pt idx="2">
                  <c:v>16552.099999999999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76200</xdr:colOff>
      <xdr:row>12</xdr:row>
      <xdr:rowOff>23812</xdr:rowOff>
    </xdr:from>
    <xdr:to>
      <xdr:col>16</xdr:col>
      <xdr:colOff>228600</xdr:colOff>
      <xdr:row>26</xdr:row>
      <xdr:rowOff>100012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519112</xdr:colOff>
      <xdr:row>7</xdr:row>
      <xdr:rowOff>147637</xdr:rowOff>
    </xdr:from>
    <xdr:to>
      <xdr:col>15</xdr:col>
      <xdr:colOff>214312</xdr:colOff>
      <xdr:row>22</xdr:row>
      <xdr:rowOff>23812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30"/>
  <sheetViews>
    <sheetView topLeftCell="B3" workbookViewId="0">
      <selection activeCell="D18" sqref="D18:D21"/>
    </sheetView>
  </sheetViews>
  <sheetFormatPr defaultRowHeight="15" x14ac:dyDescent="0.25"/>
  <cols>
    <col min="2" max="2" width="4" style="10" customWidth="1"/>
    <col min="3" max="3" width="19" customWidth="1"/>
    <col min="4" max="4" width="14.7109375" customWidth="1"/>
    <col min="6" max="6" width="3.85546875" style="10" customWidth="1"/>
    <col min="7" max="7" width="18" customWidth="1"/>
    <col min="8" max="8" width="11.5703125" style="1" bestFit="1" customWidth="1"/>
  </cols>
  <sheetData>
    <row r="2" spans="2:8" x14ac:dyDescent="0.25">
      <c r="B2" s="10" t="s">
        <v>15</v>
      </c>
      <c r="F2" s="10" t="s">
        <v>16</v>
      </c>
    </row>
    <row r="4" spans="2:8" x14ac:dyDescent="0.25">
      <c r="B4" s="10" t="s">
        <v>0</v>
      </c>
      <c r="F4" s="10" t="s">
        <v>17</v>
      </c>
      <c r="H4" s="1">
        <f>D5*D6</f>
        <v>84999.15</v>
      </c>
    </row>
    <row r="5" spans="2:8" x14ac:dyDescent="0.25">
      <c r="C5" t="s">
        <v>1</v>
      </c>
      <c r="D5">
        <v>85</v>
      </c>
      <c r="F5" s="10" t="s">
        <v>18</v>
      </c>
    </row>
    <row r="6" spans="2:8" x14ac:dyDescent="0.25">
      <c r="C6" t="s">
        <v>2</v>
      </c>
      <c r="D6" s="1">
        <v>999.99</v>
      </c>
      <c r="G6" t="s">
        <v>5</v>
      </c>
      <c r="H6" s="1">
        <f>D10*$D$5</f>
        <v>1295.4000000000001</v>
      </c>
    </row>
    <row r="7" spans="2:8" x14ac:dyDescent="0.25">
      <c r="C7" t="s">
        <v>3</v>
      </c>
      <c r="D7" s="1">
        <v>30000</v>
      </c>
      <c r="G7" t="s">
        <v>6</v>
      </c>
      <c r="H7" s="1">
        <f t="shared" ref="H7:H10" si="0">D11*$D$5</f>
        <v>12750</v>
      </c>
    </row>
    <row r="8" spans="2:8" x14ac:dyDescent="0.25">
      <c r="D8" s="1"/>
      <c r="G8" t="s">
        <v>7</v>
      </c>
      <c r="H8" s="1">
        <f t="shared" si="0"/>
        <v>43751.200000000004</v>
      </c>
    </row>
    <row r="9" spans="2:8" x14ac:dyDescent="0.25">
      <c r="B9" s="10" t="s">
        <v>4</v>
      </c>
      <c r="D9" s="1"/>
      <c r="F9" s="11"/>
      <c r="G9" s="3" t="s">
        <v>8</v>
      </c>
      <c r="H9" s="1">
        <f t="shared" si="0"/>
        <v>2195.5499999999997</v>
      </c>
    </row>
    <row r="10" spans="2:8" x14ac:dyDescent="0.25">
      <c r="C10" t="s">
        <v>5</v>
      </c>
      <c r="D10" s="1">
        <v>15.24</v>
      </c>
      <c r="F10" s="12"/>
      <c r="G10" s="5" t="s">
        <v>9</v>
      </c>
      <c r="H10" s="6">
        <f t="shared" si="0"/>
        <v>2018.75</v>
      </c>
    </row>
    <row r="11" spans="2:8" x14ac:dyDescent="0.25">
      <c r="C11" t="s">
        <v>6</v>
      </c>
      <c r="D11" s="1">
        <v>150</v>
      </c>
      <c r="F11" s="10" t="s">
        <v>19</v>
      </c>
      <c r="H11" s="1">
        <f>SUM(H6:H10)</f>
        <v>62010.900000000009</v>
      </c>
    </row>
    <row r="12" spans="2:8" x14ac:dyDescent="0.25">
      <c r="C12" t="s">
        <v>7</v>
      </c>
      <c r="D12" s="1">
        <v>514.72</v>
      </c>
    </row>
    <row r="13" spans="2:8" x14ac:dyDescent="0.25">
      <c r="B13" s="11"/>
      <c r="C13" s="3" t="s">
        <v>8</v>
      </c>
      <c r="D13" s="4">
        <v>25.83</v>
      </c>
      <c r="F13" s="10" t="s">
        <v>20</v>
      </c>
      <c r="H13" s="1">
        <f>H4-H11</f>
        <v>22988.249999999985</v>
      </c>
    </row>
    <row r="14" spans="2:8" x14ac:dyDescent="0.25">
      <c r="B14" s="12"/>
      <c r="C14" s="5" t="s">
        <v>9</v>
      </c>
      <c r="D14" s="6">
        <v>23.75</v>
      </c>
    </row>
    <row r="15" spans="2:8" x14ac:dyDescent="0.25">
      <c r="B15" s="10" t="s">
        <v>32</v>
      </c>
      <c r="D15" s="1">
        <f>SUM(D10:D14)</f>
        <v>729.54000000000008</v>
      </c>
      <c r="F15" s="10" t="s">
        <v>21</v>
      </c>
    </row>
    <row r="16" spans="2:8" x14ac:dyDescent="0.25">
      <c r="D16" s="1"/>
      <c r="G16" t="s">
        <v>11</v>
      </c>
      <c r="H16" s="1">
        <f>D18</f>
        <v>4652.1099999999997</v>
      </c>
    </row>
    <row r="17" spans="2:10" x14ac:dyDescent="0.25">
      <c r="B17" s="10" t="s">
        <v>10</v>
      </c>
      <c r="D17" s="1"/>
      <c r="G17" t="s">
        <v>12</v>
      </c>
      <c r="H17" s="1">
        <f t="shared" ref="H17:H19" si="1">D19</f>
        <v>2500</v>
      </c>
    </row>
    <row r="18" spans="2:10" x14ac:dyDescent="0.25">
      <c r="C18" t="s">
        <v>11</v>
      </c>
      <c r="D18" s="1">
        <v>4652.1099999999997</v>
      </c>
      <c r="F18" s="11"/>
      <c r="G18" s="3" t="s">
        <v>13</v>
      </c>
      <c r="H18" s="1">
        <f t="shared" si="1"/>
        <v>2399.9899999999998</v>
      </c>
    </row>
    <row r="19" spans="2:10" x14ac:dyDescent="0.25">
      <c r="C19" t="s">
        <v>12</v>
      </c>
      <c r="D19" s="1">
        <v>2500</v>
      </c>
      <c r="F19" s="12"/>
      <c r="G19" s="5" t="s">
        <v>14</v>
      </c>
      <c r="H19" s="6">
        <f t="shared" si="1"/>
        <v>7000</v>
      </c>
    </row>
    <row r="20" spans="2:10" x14ac:dyDescent="0.25">
      <c r="B20" s="11"/>
      <c r="C20" s="3" t="s">
        <v>13</v>
      </c>
      <c r="D20" s="4">
        <v>2399.9899999999998</v>
      </c>
      <c r="F20" s="10" t="s">
        <v>22</v>
      </c>
      <c r="H20" s="1">
        <f>SUM(H16:H19)</f>
        <v>16552.099999999999</v>
      </c>
    </row>
    <row r="21" spans="2:10" x14ac:dyDescent="0.25">
      <c r="B21" s="12"/>
      <c r="C21" s="5" t="s">
        <v>14</v>
      </c>
      <c r="D21" s="6">
        <v>7000</v>
      </c>
    </row>
    <row r="22" spans="2:10" x14ac:dyDescent="0.25">
      <c r="B22" s="10" t="s">
        <v>33</v>
      </c>
      <c r="D22" s="2">
        <f>SUM(D18:D21)</f>
        <v>16552.099999999999</v>
      </c>
      <c r="F22" s="10" t="s">
        <v>23</v>
      </c>
      <c r="H22" s="1">
        <f>H13-H20</f>
        <v>6436.1499999999869</v>
      </c>
    </row>
    <row r="23" spans="2:10" x14ac:dyDescent="0.25">
      <c r="F23" s="10" t="s">
        <v>34</v>
      </c>
      <c r="H23" s="1">
        <f>H22*0.35</f>
        <v>2252.6524999999951</v>
      </c>
      <c r="I23" t="s">
        <v>26</v>
      </c>
      <c r="J23">
        <v>0.35</v>
      </c>
    </row>
    <row r="25" spans="2:10" x14ac:dyDescent="0.25">
      <c r="B25" s="10" t="s">
        <v>25</v>
      </c>
      <c r="F25" s="13" t="s">
        <v>24</v>
      </c>
      <c r="G25" s="7"/>
      <c r="H25" s="8">
        <f>H22-H23</f>
        <v>4183.4974999999922</v>
      </c>
    </row>
    <row r="26" spans="2:10" x14ac:dyDescent="0.25">
      <c r="C26" t="s">
        <v>27</v>
      </c>
      <c r="D26" s="9">
        <f>(D22)/(D6-D15)</f>
        <v>61.202070623035688</v>
      </c>
    </row>
    <row r="27" spans="2:10" x14ac:dyDescent="0.25">
      <c r="C27" t="s">
        <v>28</v>
      </c>
      <c r="D27" s="9">
        <f>(D22+D7)/(D6-D15)</f>
        <v>172.12830467738956</v>
      </c>
    </row>
    <row r="28" spans="2:10" x14ac:dyDescent="0.25">
      <c r="C28" t="s">
        <v>29</v>
      </c>
      <c r="D28" s="9">
        <f>H13/H4</f>
        <v>0.27045270452704512</v>
      </c>
    </row>
    <row r="29" spans="2:10" x14ac:dyDescent="0.25">
      <c r="C29" t="s">
        <v>30</v>
      </c>
      <c r="D29" s="9">
        <f>H22/H4</f>
        <v>7.5720168966395399E-2</v>
      </c>
    </row>
    <row r="30" spans="2:10" x14ac:dyDescent="0.25">
      <c r="C30" t="s">
        <v>31</v>
      </c>
      <c r="D30" s="9">
        <f>H25/H4</f>
        <v>4.9218109828157018E-2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30"/>
  <sheetViews>
    <sheetView topLeftCell="A2" workbookViewId="0">
      <selection activeCell="K5" sqref="K5:L11"/>
    </sheetView>
  </sheetViews>
  <sheetFormatPr defaultRowHeight="15" x14ac:dyDescent="0.25"/>
  <cols>
    <col min="1" max="1" width="4.5703125" customWidth="1"/>
    <col min="2" max="2" width="4" style="10" customWidth="1"/>
    <col min="3" max="3" width="19" customWidth="1"/>
    <col min="4" max="4" width="14.7109375" customWidth="1"/>
    <col min="6" max="6" width="3.85546875" style="10" customWidth="1"/>
    <col min="7" max="7" width="18" customWidth="1"/>
    <col min="8" max="8" width="11.5703125" style="1" bestFit="1" customWidth="1"/>
    <col min="11" max="11" width="13.7109375" bestFit="1" customWidth="1"/>
    <col min="12" max="12" width="16" bestFit="1" customWidth="1"/>
  </cols>
  <sheetData>
    <row r="2" spans="2:12" x14ac:dyDescent="0.25">
      <c r="B2" s="10" t="s">
        <v>15</v>
      </c>
      <c r="F2" s="10" t="s">
        <v>16</v>
      </c>
    </row>
    <row r="4" spans="2:12" x14ac:dyDescent="0.25">
      <c r="B4" s="14" t="s">
        <v>0</v>
      </c>
      <c r="C4" s="15"/>
      <c r="D4" s="15"/>
      <c r="F4" s="10" t="s">
        <v>17</v>
      </c>
      <c r="H4" s="1">
        <f>D5*D6</f>
        <v>84999.15</v>
      </c>
    </row>
    <row r="5" spans="2:12" x14ac:dyDescent="0.25">
      <c r="B5" s="14"/>
      <c r="C5" s="15" t="s">
        <v>1</v>
      </c>
      <c r="D5" s="15">
        <v>85</v>
      </c>
      <c r="F5" s="10" t="s">
        <v>18</v>
      </c>
      <c r="K5" s="24" t="s">
        <v>3</v>
      </c>
      <c r="L5" s="25">
        <f>D27</f>
        <v>172.12830467738956</v>
      </c>
    </row>
    <row r="6" spans="2:12" x14ac:dyDescent="0.25">
      <c r="B6" s="14"/>
      <c r="C6" s="15" t="s">
        <v>2</v>
      </c>
      <c r="D6" s="16">
        <v>999.99</v>
      </c>
      <c r="G6" t="s">
        <v>5</v>
      </c>
      <c r="H6" s="1">
        <f>D10*$D$5</f>
        <v>1295.4000000000001</v>
      </c>
      <c r="K6" s="27">
        <v>15000</v>
      </c>
      <c r="L6" s="26">
        <f t="dataTable" ref="L6:L11" dt2D="0" dtr="0" r1="D7"/>
        <v>116.66518765021263</v>
      </c>
    </row>
    <row r="7" spans="2:12" x14ac:dyDescent="0.25">
      <c r="B7" s="14"/>
      <c r="C7" s="15" t="s">
        <v>3</v>
      </c>
      <c r="D7" s="16">
        <v>30000</v>
      </c>
      <c r="G7" t="s">
        <v>6</v>
      </c>
      <c r="H7" s="1">
        <f t="shared" ref="H7:H10" si="0">D11*$D$5</f>
        <v>12750</v>
      </c>
      <c r="K7" s="27">
        <v>20000</v>
      </c>
      <c r="L7" s="26">
        <v>135.15289332593829</v>
      </c>
    </row>
    <row r="8" spans="2:12" x14ac:dyDescent="0.25">
      <c r="B8" s="14"/>
      <c r="C8" s="15"/>
      <c r="D8" s="16"/>
      <c r="G8" t="s">
        <v>7</v>
      </c>
      <c r="H8" s="1">
        <f t="shared" si="0"/>
        <v>43751.200000000004</v>
      </c>
      <c r="K8" s="27">
        <v>25000</v>
      </c>
      <c r="L8" s="26">
        <v>153.64059900166393</v>
      </c>
    </row>
    <row r="9" spans="2:12" x14ac:dyDescent="0.25">
      <c r="B9" s="14" t="s">
        <v>4</v>
      </c>
      <c r="C9" s="15"/>
      <c r="D9" s="16"/>
      <c r="F9" s="11"/>
      <c r="G9" s="3" t="s">
        <v>8</v>
      </c>
      <c r="H9" s="1">
        <f t="shared" si="0"/>
        <v>2195.5499999999997</v>
      </c>
      <c r="K9" s="27">
        <v>30000</v>
      </c>
      <c r="L9" s="26">
        <v>172.12830467738956</v>
      </c>
    </row>
    <row r="10" spans="2:12" x14ac:dyDescent="0.25">
      <c r="B10" s="14"/>
      <c r="C10" s="15" t="s">
        <v>5</v>
      </c>
      <c r="D10" s="16">
        <v>15.24</v>
      </c>
      <c r="F10" s="12"/>
      <c r="G10" s="5" t="s">
        <v>9</v>
      </c>
      <c r="H10" s="6">
        <f t="shared" si="0"/>
        <v>2018.75</v>
      </c>
      <c r="K10" s="27">
        <v>35000</v>
      </c>
      <c r="L10" s="26">
        <v>190.61601035311523</v>
      </c>
    </row>
    <row r="11" spans="2:12" x14ac:dyDescent="0.25">
      <c r="B11" s="14"/>
      <c r="C11" s="15" t="s">
        <v>6</v>
      </c>
      <c r="D11" s="16">
        <v>150</v>
      </c>
      <c r="F11" s="10" t="s">
        <v>19</v>
      </c>
      <c r="H11" s="1">
        <f>SUM(H6:H10)</f>
        <v>62010.900000000009</v>
      </c>
      <c r="K11" s="27">
        <v>40000</v>
      </c>
      <c r="L11" s="26">
        <v>209.10371602884086</v>
      </c>
    </row>
    <row r="12" spans="2:12" x14ac:dyDescent="0.25">
      <c r="B12" s="14"/>
      <c r="C12" s="15" t="s">
        <v>7</v>
      </c>
      <c r="D12" s="16">
        <v>514.72</v>
      </c>
    </row>
    <row r="13" spans="2:12" x14ac:dyDescent="0.25">
      <c r="B13" s="17"/>
      <c r="C13" s="18" t="s">
        <v>8</v>
      </c>
      <c r="D13" s="19">
        <v>25.83</v>
      </c>
      <c r="F13" s="10" t="s">
        <v>20</v>
      </c>
      <c r="H13" s="1">
        <f>H4-H11</f>
        <v>22988.249999999985</v>
      </c>
    </row>
    <row r="14" spans="2:12" x14ac:dyDescent="0.25">
      <c r="B14" s="20"/>
      <c r="C14" s="21" t="s">
        <v>9</v>
      </c>
      <c r="D14" s="22">
        <v>23.75</v>
      </c>
    </row>
    <row r="15" spans="2:12" x14ac:dyDescent="0.25">
      <c r="B15" s="14" t="s">
        <v>32</v>
      </c>
      <c r="C15" s="15"/>
      <c r="D15" s="16">
        <f>SUM(D10:D14)</f>
        <v>729.54000000000008</v>
      </c>
      <c r="F15" s="10" t="s">
        <v>21</v>
      </c>
    </row>
    <row r="16" spans="2:12" x14ac:dyDescent="0.25">
      <c r="B16" s="14"/>
      <c r="C16" s="15"/>
      <c r="D16" s="16"/>
      <c r="G16" t="s">
        <v>11</v>
      </c>
      <c r="H16" s="1">
        <f>D18</f>
        <v>4652.1099999999997</v>
      </c>
    </row>
    <row r="17" spans="2:10" x14ac:dyDescent="0.25">
      <c r="B17" s="14" t="s">
        <v>10</v>
      </c>
      <c r="C17" s="15"/>
      <c r="D17" s="16"/>
      <c r="G17" t="s">
        <v>12</v>
      </c>
      <c r="H17" s="1">
        <f t="shared" ref="H17:H19" si="1">D19</f>
        <v>2500</v>
      </c>
    </row>
    <row r="18" spans="2:10" x14ac:dyDescent="0.25">
      <c r="B18" s="14"/>
      <c r="C18" s="15" t="s">
        <v>11</v>
      </c>
      <c r="D18" s="16">
        <v>4652.1099999999997</v>
      </c>
      <c r="F18" s="11"/>
      <c r="G18" s="3" t="s">
        <v>13</v>
      </c>
      <c r="H18" s="1">
        <f t="shared" si="1"/>
        <v>2399.9899999999998</v>
      </c>
    </row>
    <row r="19" spans="2:10" x14ac:dyDescent="0.25">
      <c r="B19" s="14"/>
      <c r="C19" s="15" t="s">
        <v>12</v>
      </c>
      <c r="D19" s="16">
        <v>2500</v>
      </c>
      <c r="F19" s="12"/>
      <c r="G19" s="5" t="s">
        <v>14</v>
      </c>
      <c r="H19" s="6">
        <f t="shared" si="1"/>
        <v>7000</v>
      </c>
    </row>
    <row r="20" spans="2:10" x14ac:dyDescent="0.25">
      <c r="B20" s="17"/>
      <c r="C20" s="18" t="s">
        <v>13</v>
      </c>
      <c r="D20" s="19">
        <v>2399.9899999999998</v>
      </c>
      <c r="F20" s="10" t="s">
        <v>22</v>
      </c>
      <c r="H20" s="1">
        <f>SUM(H16:H19)</f>
        <v>16552.099999999999</v>
      </c>
    </row>
    <row r="21" spans="2:10" x14ac:dyDescent="0.25">
      <c r="B21" s="20"/>
      <c r="C21" s="21" t="s">
        <v>14</v>
      </c>
      <c r="D21" s="22">
        <v>7000</v>
      </c>
    </row>
    <row r="22" spans="2:10" x14ac:dyDescent="0.25">
      <c r="B22" s="14" t="s">
        <v>33</v>
      </c>
      <c r="C22" s="15"/>
      <c r="D22" s="23">
        <f>SUM(D18:D21)</f>
        <v>16552.099999999999</v>
      </c>
      <c r="F22" s="10" t="s">
        <v>23</v>
      </c>
      <c r="H22" s="1">
        <f>H13-H20</f>
        <v>6436.1499999999869</v>
      </c>
    </row>
    <row r="23" spans="2:10" x14ac:dyDescent="0.25">
      <c r="F23" s="10" t="s">
        <v>34</v>
      </c>
      <c r="H23" s="1">
        <f>H22*0.35</f>
        <v>2252.6524999999951</v>
      </c>
      <c r="I23" t="s">
        <v>26</v>
      </c>
      <c r="J23">
        <v>0.35</v>
      </c>
    </row>
    <row r="25" spans="2:10" x14ac:dyDescent="0.25">
      <c r="B25" s="10" t="s">
        <v>25</v>
      </c>
      <c r="F25" s="13" t="s">
        <v>24</v>
      </c>
      <c r="G25" s="7"/>
      <c r="H25" s="8">
        <f>H22-H23</f>
        <v>4183.4974999999922</v>
      </c>
    </row>
    <row r="26" spans="2:10" x14ac:dyDescent="0.25">
      <c r="C26" t="s">
        <v>27</v>
      </c>
      <c r="D26" s="9">
        <f>(D22)/(D6-D15)</f>
        <v>61.202070623035688</v>
      </c>
    </row>
    <row r="27" spans="2:10" x14ac:dyDescent="0.25">
      <c r="C27" t="s">
        <v>28</v>
      </c>
      <c r="D27" s="9">
        <f>(D22+D7)/(D6-D15)</f>
        <v>172.12830467738956</v>
      </c>
    </row>
    <row r="28" spans="2:10" x14ac:dyDescent="0.25">
      <c r="C28" t="s">
        <v>29</v>
      </c>
      <c r="D28" s="9">
        <f>H13/H4</f>
        <v>0.27045270452704512</v>
      </c>
    </row>
    <row r="29" spans="2:10" x14ac:dyDescent="0.25">
      <c r="C29" t="s">
        <v>30</v>
      </c>
      <c r="D29" s="9">
        <f>H22/H4</f>
        <v>7.5720168966395399E-2</v>
      </c>
    </row>
    <row r="30" spans="2:10" x14ac:dyDescent="0.25">
      <c r="C30" t="s">
        <v>31</v>
      </c>
      <c r="D30" s="9">
        <f>H25/H4</f>
        <v>4.9218109828157018E-2</v>
      </c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30"/>
  <sheetViews>
    <sheetView workbookViewId="0">
      <selection activeCell="D12" sqref="D12"/>
    </sheetView>
  </sheetViews>
  <sheetFormatPr defaultRowHeight="15" x14ac:dyDescent="0.25"/>
  <cols>
    <col min="1" max="1" width="4.5703125" customWidth="1"/>
    <col min="2" max="2" width="4" style="10" customWidth="1"/>
    <col min="3" max="3" width="19" customWidth="1"/>
    <col min="4" max="4" width="14.7109375" customWidth="1"/>
    <col min="6" max="6" width="3.85546875" style="10" customWidth="1"/>
    <col min="7" max="7" width="18" customWidth="1"/>
    <col min="8" max="8" width="11.5703125" style="1" bestFit="1" customWidth="1"/>
  </cols>
  <sheetData>
    <row r="2" spans="2:8" x14ac:dyDescent="0.25">
      <c r="B2" s="10" t="s">
        <v>15</v>
      </c>
      <c r="F2" s="10" t="s">
        <v>16</v>
      </c>
    </row>
    <row r="4" spans="2:8" x14ac:dyDescent="0.25">
      <c r="B4" s="14" t="s">
        <v>0</v>
      </c>
      <c r="C4" s="15"/>
      <c r="D4" s="15"/>
      <c r="F4" s="10" t="s">
        <v>17</v>
      </c>
      <c r="H4" s="1">
        <f>D5*D6</f>
        <v>105000</v>
      </c>
    </row>
    <row r="5" spans="2:8" x14ac:dyDescent="0.25">
      <c r="B5" s="14"/>
      <c r="C5" s="15" t="s">
        <v>1</v>
      </c>
      <c r="D5" s="15">
        <v>100</v>
      </c>
      <c r="F5" s="10" t="s">
        <v>18</v>
      </c>
    </row>
    <row r="6" spans="2:8" x14ac:dyDescent="0.25">
      <c r="B6" s="14"/>
      <c r="C6" s="15" t="s">
        <v>2</v>
      </c>
      <c r="D6" s="16">
        <v>1050</v>
      </c>
      <c r="G6" t="s">
        <v>5</v>
      </c>
      <c r="H6" s="1">
        <f>D10*$D$5</f>
        <v>1524</v>
      </c>
    </row>
    <row r="7" spans="2:8" x14ac:dyDescent="0.25">
      <c r="B7" s="14"/>
      <c r="C7" s="15" t="s">
        <v>3</v>
      </c>
      <c r="D7" s="16">
        <v>30000</v>
      </c>
      <c r="G7" t="s">
        <v>6</v>
      </c>
      <c r="H7" s="1">
        <f t="shared" ref="H7:H10" si="0">D11*$D$5</f>
        <v>20000</v>
      </c>
    </row>
    <row r="8" spans="2:8" x14ac:dyDescent="0.25">
      <c r="B8" s="14"/>
      <c r="C8" s="15"/>
      <c r="D8" s="16"/>
      <c r="G8" t="s">
        <v>7</v>
      </c>
      <c r="H8" s="1">
        <f t="shared" si="0"/>
        <v>51472</v>
      </c>
    </row>
    <row r="9" spans="2:8" x14ac:dyDescent="0.25">
      <c r="B9" s="14" t="s">
        <v>4</v>
      </c>
      <c r="C9" s="15"/>
      <c r="D9" s="16"/>
      <c r="F9" s="11"/>
      <c r="G9" s="3" t="s">
        <v>8</v>
      </c>
      <c r="H9" s="1">
        <f t="shared" si="0"/>
        <v>2583</v>
      </c>
    </row>
    <row r="10" spans="2:8" x14ac:dyDescent="0.25">
      <c r="B10" s="14"/>
      <c r="C10" s="15" t="s">
        <v>5</v>
      </c>
      <c r="D10" s="16">
        <v>15.24</v>
      </c>
      <c r="F10" s="12"/>
      <c r="G10" s="5" t="s">
        <v>9</v>
      </c>
      <c r="H10" s="6">
        <f t="shared" si="0"/>
        <v>2375</v>
      </c>
    </row>
    <row r="11" spans="2:8" x14ac:dyDescent="0.25">
      <c r="B11" s="14"/>
      <c r="C11" s="15" t="s">
        <v>6</v>
      </c>
      <c r="D11" s="16">
        <v>200</v>
      </c>
      <c r="F11" s="10" t="s">
        <v>19</v>
      </c>
      <c r="H11" s="1">
        <f>SUM(H6:H10)</f>
        <v>77954</v>
      </c>
    </row>
    <row r="12" spans="2:8" x14ac:dyDescent="0.25">
      <c r="B12" s="14"/>
      <c r="C12" s="15" t="s">
        <v>7</v>
      </c>
      <c r="D12" s="16">
        <v>514.72</v>
      </c>
    </row>
    <row r="13" spans="2:8" x14ac:dyDescent="0.25">
      <c r="B13" s="17"/>
      <c r="C13" s="18" t="s">
        <v>8</v>
      </c>
      <c r="D13" s="19">
        <v>25.83</v>
      </c>
      <c r="F13" s="10" t="s">
        <v>20</v>
      </c>
      <c r="H13" s="1">
        <f>H4-H11</f>
        <v>27046</v>
      </c>
    </row>
    <row r="14" spans="2:8" x14ac:dyDescent="0.25">
      <c r="B14" s="20"/>
      <c r="C14" s="21" t="s">
        <v>9</v>
      </c>
      <c r="D14" s="22">
        <v>23.75</v>
      </c>
    </row>
    <row r="15" spans="2:8" x14ac:dyDescent="0.25">
      <c r="B15" s="14" t="s">
        <v>32</v>
      </c>
      <c r="C15" s="15"/>
      <c r="D15" s="16">
        <v>779.54</v>
      </c>
      <c r="F15" s="10" t="s">
        <v>21</v>
      </c>
    </row>
    <row r="16" spans="2:8" x14ac:dyDescent="0.25">
      <c r="B16" s="14"/>
      <c r="C16" s="15"/>
      <c r="D16" s="16"/>
      <c r="G16" t="s">
        <v>11</v>
      </c>
      <c r="H16" s="1">
        <f>D18</f>
        <v>4652.1099999999997</v>
      </c>
    </row>
    <row r="17" spans="2:10" x14ac:dyDescent="0.25">
      <c r="B17" s="14" t="s">
        <v>10</v>
      </c>
      <c r="C17" s="15"/>
      <c r="D17" s="16"/>
      <c r="G17" t="s">
        <v>12</v>
      </c>
      <c r="H17" s="1">
        <f t="shared" ref="H17:H19" si="1">D19</f>
        <v>2500</v>
      </c>
    </row>
    <row r="18" spans="2:10" x14ac:dyDescent="0.25">
      <c r="B18" s="14"/>
      <c r="C18" s="15" t="s">
        <v>11</v>
      </c>
      <c r="D18" s="16">
        <v>4652.1099999999997</v>
      </c>
      <c r="F18" s="11"/>
      <c r="G18" s="3" t="s">
        <v>13</v>
      </c>
      <c r="H18" s="1">
        <f t="shared" si="1"/>
        <v>2399.9899999999998</v>
      </c>
    </row>
    <row r="19" spans="2:10" x14ac:dyDescent="0.25">
      <c r="B19" s="14"/>
      <c r="C19" s="15" t="s">
        <v>12</v>
      </c>
      <c r="D19" s="16">
        <v>2500</v>
      </c>
      <c r="F19" s="12"/>
      <c r="G19" s="5" t="s">
        <v>14</v>
      </c>
      <c r="H19" s="6">
        <f t="shared" si="1"/>
        <v>7000</v>
      </c>
    </row>
    <row r="20" spans="2:10" x14ac:dyDescent="0.25">
      <c r="B20" s="17"/>
      <c r="C20" s="18" t="s">
        <v>13</v>
      </c>
      <c r="D20" s="19">
        <v>2399.9899999999998</v>
      </c>
      <c r="F20" s="10" t="s">
        <v>22</v>
      </c>
      <c r="H20" s="1">
        <f>SUM(H16:H19)</f>
        <v>16552.099999999999</v>
      </c>
    </row>
    <row r="21" spans="2:10" x14ac:dyDescent="0.25">
      <c r="B21" s="20"/>
      <c r="C21" s="21" t="s">
        <v>14</v>
      </c>
      <c r="D21" s="22">
        <v>7000</v>
      </c>
    </row>
    <row r="22" spans="2:10" x14ac:dyDescent="0.25">
      <c r="B22" s="14" t="s">
        <v>33</v>
      </c>
      <c r="C22" s="15"/>
      <c r="D22" s="23">
        <f>SUM(D18:D21)</f>
        <v>16552.099999999999</v>
      </c>
      <c r="F22" s="10" t="s">
        <v>23</v>
      </c>
      <c r="H22" s="1">
        <f>H13-H20</f>
        <v>10493.900000000001</v>
      </c>
    </row>
    <row r="23" spans="2:10" x14ac:dyDescent="0.25">
      <c r="F23" s="10" t="s">
        <v>34</v>
      </c>
      <c r="H23" s="1">
        <f>H22*0.35</f>
        <v>3672.8650000000002</v>
      </c>
      <c r="I23" t="s">
        <v>26</v>
      </c>
      <c r="J23">
        <v>0.35</v>
      </c>
    </row>
    <row r="25" spans="2:10" x14ac:dyDescent="0.25">
      <c r="B25" s="10" t="s">
        <v>25</v>
      </c>
      <c r="F25" s="13" t="s">
        <v>24</v>
      </c>
      <c r="G25" s="7"/>
      <c r="H25" s="8">
        <f>H22-H23</f>
        <v>6821.0350000000017</v>
      </c>
    </row>
    <row r="26" spans="2:10" x14ac:dyDescent="0.25">
      <c r="C26" t="s">
        <v>27</v>
      </c>
      <c r="D26" s="9">
        <f>(D22)/(D6-D15)</f>
        <v>61.199807734970037</v>
      </c>
    </row>
    <row r="27" spans="2:10" x14ac:dyDescent="0.25">
      <c r="C27" t="s">
        <v>28</v>
      </c>
      <c r="D27" s="9">
        <f>(D22+D7)/(D6-D15)</f>
        <v>172.12194039784069</v>
      </c>
    </row>
    <row r="28" spans="2:10" x14ac:dyDescent="0.25">
      <c r="C28" t="s">
        <v>29</v>
      </c>
      <c r="D28" s="9">
        <f>H13/H4</f>
        <v>0.25758095238095235</v>
      </c>
    </row>
    <row r="29" spans="2:10" x14ac:dyDescent="0.25">
      <c r="C29" t="s">
        <v>30</v>
      </c>
      <c r="D29" s="9">
        <f>H22/H4</f>
        <v>9.9941904761904773E-2</v>
      </c>
    </row>
    <row r="30" spans="2:10" x14ac:dyDescent="0.25">
      <c r="C30" t="s">
        <v>31</v>
      </c>
      <c r="D30" s="9">
        <f>H25/H4</f>
        <v>6.4962238095238115E-2</v>
      </c>
    </row>
  </sheetData>
  <scenarios current="2" show="2" sqref="H25">
    <scenario name="scenario_1" locked="1" count="4" user="zeben" comment="Created by zeben on 6/8/2014_x000a_Modified by zeben on 6/8/2014">
      <inputCells r="D5" val="150"/>
      <inputCells r="D6" val="950" numFmtId="44"/>
      <inputCells r="D15" val="719.54"/>
      <inputCells r="D11" val="150" numFmtId="44"/>
    </scenario>
    <scenario name="original" locked="1" count="4" user="zeben" comment="Created by zeben on 6/8/2014_x000a_Modified by zeben on 6/8/2014">
      <inputCells r="D5" val="85"/>
      <inputCells r="D6" val="999.99" numFmtId="44"/>
      <inputCells r="D15" val="729.54"/>
      <inputCells r="D11" val="150" numFmtId="44"/>
    </scenario>
    <scenario name="scenario_2" locked="1" count="4" user="zeben" comment="Created by zeben on 6/8/2014_x000a_Modified by zeben on 6/8/2014">
      <inputCells r="D5" val="100"/>
      <inputCells r="D6" val="1050" numFmtId="44"/>
      <inputCells r="D11" val="200" numFmtId="44"/>
      <inputCells r="D15" val="779.54" numFmtId="44"/>
    </scenario>
  </scenario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B1:G14"/>
  <sheetViews>
    <sheetView showGridLines="0" workbookViewId="0">
      <selection activeCell="G11" sqref="B2:G11"/>
    </sheetView>
  </sheetViews>
  <sheetFormatPr defaultRowHeight="15" outlineLevelRow="1" outlineLevelCol="1" x14ac:dyDescent="0.25"/>
  <cols>
    <col min="2" max="2" width="3.7109375" customWidth="1"/>
    <col min="3" max="3" width="20.140625" customWidth="1"/>
    <col min="4" max="4" width="13.140625" hidden="1" customWidth="1" outlineLevel="1"/>
    <col min="5" max="7" width="13.140625" bestFit="1" customWidth="1" outlineLevel="1"/>
  </cols>
  <sheetData>
    <row r="1" spans="2:7" ht="15.75" thickBot="1" x14ac:dyDescent="0.3"/>
    <row r="2" spans="2:7" ht="15.75" x14ac:dyDescent="0.25">
      <c r="B2" s="31" t="s">
        <v>40</v>
      </c>
      <c r="C2" s="31"/>
      <c r="D2" s="36"/>
      <c r="E2" s="36"/>
      <c r="F2" s="36"/>
      <c r="G2" s="36"/>
    </row>
    <row r="3" spans="2:7" ht="15.75" collapsed="1" x14ac:dyDescent="0.25">
      <c r="B3" s="30"/>
      <c r="C3" s="30"/>
      <c r="D3" s="37" t="s">
        <v>42</v>
      </c>
      <c r="E3" s="37" t="s">
        <v>35</v>
      </c>
      <c r="F3" s="37" t="s">
        <v>37</v>
      </c>
      <c r="G3" s="37" t="s">
        <v>39</v>
      </c>
    </row>
    <row r="4" spans="2:7" ht="56.25" hidden="1" outlineLevel="1" x14ac:dyDescent="0.25">
      <c r="B4" s="33"/>
      <c r="C4" s="33"/>
      <c r="D4" s="28"/>
      <c r="E4" s="39" t="s">
        <v>36</v>
      </c>
      <c r="F4" s="39" t="s">
        <v>36</v>
      </c>
      <c r="G4" s="39" t="s">
        <v>36</v>
      </c>
    </row>
    <row r="5" spans="2:7" x14ac:dyDescent="0.25">
      <c r="B5" s="34" t="s">
        <v>41</v>
      </c>
      <c r="C5" s="34"/>
      <c r="D5" s="32"/>
      <c r="E5" s="32"/>
      <c r="F5" s="32"/>
      <c r="G5" s="32"/>
    </row>
    <row r="6" spans="2:7" outlineLevel="1" x14ac:dyDescent="0.25">
      <c r="B6" s="33"/>
      <c r="C6" s="33" t="str">
        <f>'1V table'!C5</f>
        <v># units sold</v>
      </c>
      <c r="D6" s="28">
        <v>100</v>
      </c>
      <c r="E6" s="38">
        <v>150</v>
      </c>
      <c r="F6" s="38">
        <v>85</v>
      </c>
      <c r="G6" s="38">
        <v>100</v>
      </c>
    </row>
    <row r="7" spans="2:7" outlineLevel="1" x14ac:dyDescent="0.25">
      <c r="B7" s="33"/>
      <c r="C7" s="33" t="str">
        <f>'1V table'!C6</f>
        <v>Revenue/Unit</v>
      </c>
      <c r="D7" s="29">
        <v>1050</v>
      </c>
      <c r="E7" s="42">
        <v>950</v>
      </c>
      <c r="F7" s="42">
        <v>999.99</v>
      </c>
      <c r="G7" s="42">
        <v>1050</v>
      </c>
    </row>
    <row r="8" spans="2:7" outlineLevel="1" x14ac:dyDescent="0.25">
      <c r="B8" s="33"/>
      <c r="C8" s="33" t="str">
        <f>'1V table'!B15</f>
        <v>TOTAL VC/Unit</v>
      </c>
      <c r="D8" s="29">
        <v>779.54</v>
      </c>
      <c r="E8" s="42">
        <v>719.54</v>
      </c>
      <c r="F8" s="42">
        <v>729.54</v>
      </c>
      <c r="G8" s="42">
        <v>779.54</v>
      </c>
    </row>
    <row r="9" spans="2:7" outlineLevel="1" x14ac:dyDescent="0.25">
      <c r="B9" s="33"/>
      <c r="C9" s="33" t="str">
        <f>'1V table'!C11</f>
        <v>Labor</v>
      </c>
      <c r="D9" s="29">
        <v>200</v>
      </c>
      <c r="E9" s="42">
        <v>150</v>
      </c>
      <c r="F9" s="42">
        <v>150</v>
      </c>
      <c r="G9" s="42">
        <v>200</v>
      </c>
    </row>
    <row r="10" spans="2:7" x14ac:dyDescent="0.25">
      <c r="B10" s="34" t="s">
        <v>43</v>
      </c>
      <c r="C10" s="34"/>
      <c r="D10" s="32"/>
      <c r="E10" s="43"/>
      <c r="F10" s="43"/>
      <c r="G10" s="43"/>
    </row>
    <row r="11" spans="2:7" ht="15.75" outlineLevel="1" thickBot="1" x14ac:dyDescent="0.3">
      <c r="B11" s="35"/>
      <c r="C11" s="35" t="str">
        <f>'1V table'!F25</f>
        <v>Net Income</v>
      </c>
      <c r="D11" s="40">
        <v>6821.0349999999999</v>
      </c>
      <c r="E11" s="44">
        <v>10735.985000000001</v>
      </c>
      <c r="F11" s="44">
        <v>4183.4974999999904</v>
      </c>
      <c r="G11" s="44">
        <v>6821.0349999999999</v>
      </c>
    </row>
    <row r="12" spans="2:7" x14ac:dyDescent="0.25">
      <c r="B12" t="s">
        <v>44</v>
      </c>
    </row>
    <row r="13" spans="2:7" x14ac:dyDescent="0.25">
      <c r="B13" t="s">
        <v>45</v>
      </c>
    </row>
    <row r="14" spans="2:7" x14ac:dyDescent="0.25">
      <c r="B14" t="s">
        <v>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30"/>
  <sheetViews>
    <sheetView workbookViewId="0">
      <selection activeCell="D30" sqref="D30"/>
    </sheetView>
  </sheetViews>
  <sheetFormatPr defaultRowHeight="15" x14ac:dyDescent="0.25"/>
  <cols>
    <col min="1" max="1" width="4.5703125" customWidth="1"/>
    <col min="2" max="2" width="4" style="10" customWidth="1"/>
    <col min="3" max="3" width="19" customWidth="1"/>
    <col min="4" max="4" width="14.7109375" customWidth="1"/>
    <col min="6" max="6" width="3.85546875" style="10" customWidth="1"/>
    <col min="7" max="7" width="18" customWidth="1"/>
    <col min="8" max="8" width="12.5703125" style="1" bestFit="1" customWidth="1"/>
  </cols>
  <sheetData>
    <row r="2" spans="2:8" x14ac:dyDescent="0.25">
      <c r="B2" s="10" t="s">
        <v>15</v>
      </c>
      <c r="F2" s="10" t="s">
        <v>16</v>
      </c>
    </row>
    <row r="4" spans="2:8" x14ac:dyDescent="0.25">
      <c r="B4" s="10" t="s">
        <v>0</v>
      </c>
      <c r="F4" s="10" t="s">
        <v>17</v>
      </c>
      <c r="H4" s="1">
        <f>D5*D6</f>
        <v>156133.43699016579</v>
      </c>
    </row>
    <row r="5" spans="2:8" x14ac:dyDescent="0.25">
      <c r="C5" t="s">
        <v>1</v>
      </c>
      <c r="D5">
        <v>141.93948817287799</v>
      </c>
      <c r="F5" s="10" t="s">
        <v>18</v>
      </c>
    </row>
    <row r="6" spans="2:8" x14ac:dyDescent="0.25">
      <c r="C6" t="s">
        <v>2</v>
      </c>
      <c r="D6" s="1">
        <v>1100</v>
      </c>
      <c r="G6" t="s">
        <v>5</v>
      </c>
      <c r="H6" s="1">
        <f>D10*$D$5</f>
        <v>2163.1577997546606</v>
      </c>
    </row>
    <row r="7" spans="2:8" x14ac:dyDescent="0.25">
      <c r="C7" t="s">
        <v>3</v>
      </c>
      <c r="D7" s="1">
        <v>30000</v>
      </c>
      <c r="G7" t="s">
        <v>6</v>
      </c>
      <c r="H7" s="1">
        <f t="shared" ref="H7:H10" si="0">D11*$D$5</f>
        <v>21290.9232259317</v>
      </c>
    </row>
    <row r="8" spans="2:8" x14ac:dyDescent="0.25">
      <c r="D8" s="1"/>
      <c r="G8" t="s">
        <v>7</v>
      </c>
      <c r="H8" s="1">
        <f t="shared" si="0"/>
        <v>73059.093352343756</v>
      </c>
    </row>
    <row r="9" spans="2:8" x14ac:dyDescent="0.25">
      <c r="B9" s="10" t="s">
        <v>4</v>
      </c>
      <c r="D9" s="1"/>
      <c r="F9" s="11"/>
      <c r="G9" s="3" t="s">
        <v>8</v>
      </c>
      <c r="H9" s="1">
        <f t="shared" si="0"/>
        <v>3666.2969795054382</v>
      </c>
    </row>
    <row r="10" spans="2:8" x14ac:dyDescent="0.25">
      <c r="C10" t="s">
        <v>5</v>
      </c>
      <c r="D10" s="1">
        <v>15.24</v>
      </c>
      <c r="F10" s="12"/>
      <c r="G10" s="5" t="s">
        <v>9</v>
      </c>
      <c r="H10" s="6">
        <f t="shared" si="0"/>
        <v>3371.062844105852</v>
      </c>
    </row>
    <row r="11" spans="2:8" x14ac:dyDescent="0.25">
      <c r="C11" t="s">
        <v>6</v>
      </c>
      <c r="D11" s="1">
        <v>150</v>
      </c>
      <c r="F11" s="10" t="s">
        <v>19</v>
      </c>
      <c r="H11" s="1">
        <f>SUM(H6:H10)</f>
        <v>103550.53420164141</v>
      </c>
    </row>
    <row r="12" spans="2:8" x14ac:dyDescent="0.25">
      <c r="C12" t="s">
        <v>7</v>
      </c>
      <c r="D12" s="1">
        <v>514.72</v>
      </c>
    </row>
    <row r="13" spans="2:8" x14ac:dyDescent="0.25">
      <c r="B13" s="11"/>
      <c r="C13" s="3" t="s">
        <v>8</v>
      </c>
      <c r="D13" s="4">
        <v>25.83</v>
      </c>
      <c r="F13" s="10" t="s">
        <v>20</v>
      </c>
      <c r="H13" s="1">
        <f>H4-H11</f>
        <v>52582.902788524385</v>
      </c>
    </row>
    <row r="14" spans="2:8" x14ac:dyDescent="0.25">
      <c r="B14" s="12"/>
      <c r="C14" s="5" t="s">
        <v>9</v>
      </c>
      <c r="D14" s="6">
        <v>23.75</v>
      </c>
    </row>
    <row r="15" spans="2:8" x14ac:dyDescent="0.25">
      <c r="B15" s="10" t="s">
        <v>32</v>
      </c>
      <c r="D15" s="1">
        <f>SUM(D10:D14)</f>
        <v>729.54000000000008</v>
      </c>
      <c r="F15" s="10" t="s">
        <v>21</v>
      </c>
    </row>
    <row r="16" spans="2:8" x14ac:dyDescent="0.25">
      <c r="D16" s="1"/>
      <c r="G16" t="s">
        <v>11</v>
      </c>
      <c r="H16" s="1">
        <f>D18</f>
        <v>4652.1099999999997</v>
      </c>
    </row>
    <row r="17" spans="2:10" x14ac:dyDescent="0.25">
      <c r="B17" s="10" t="s">
        <v>10</v>
      </c>
      <c r="D17" s="1"/>
      <c r="G17" t="s">
        <v>12</v>
      </c>
      <c r="H17" s="1">
        <f t="shared" ref="H17:H19" si="1">D19</f>
        <v>2500</v>
      </c>
    </row>
    <row r="18" spans="2:10" x14ac:dyDescent="0.25">
      <c r="C18" t="s">
        <v>11</v>
      </c>
      <c r="D18" s="1">
        <v>4652.1099999999997</v>
      </c>
      <c r="F18" s="11"/>
      <c r="G18" s="3" t="s">
        <v>13</v>
      </c>
      <c r="H18" s="1">
        <f t="shared" si="1"/>
        <v>2399.9899999999998</v>
      </c>
    </row>
    <row r="19" spans="2:10" x14ac:dyDescent="0.25">
      <c r="C19" t="s">
        <v>12</v>
      </c>
      <c r="D19" s="1">
        <v>2500</v>
      </c>
      <c r="F19" s="12"/>
      <c r="G19" s="5" t="s">
        <v>14</v>
      </c>
      <c r="H19" s="6">
        <f t="shared" si="1"/>
        <v>7000</v>
      </c>
    </row>
    <row r="20" spans="2:10" x14ac:dyDescent="0.25">
      <c r="B20" s="11"/>
      <c r="C20" s="3" t="s">
        <v>13</v>
      </c>
      <c r="D20" s="4">
        <v>2399.9899999999998</v>
      </c>
      <c r="F20" s="10" t="s">
        <v>22</v>
      </c>
      <c r="H20" s="1">
        <f>SUM(H16:H19)</f>
        <v>16552.099999999999</v>
      </c>
    </row>
    <row r="21" spans="2:10" x14ac:dyDescent="0.25">
      <c r="B21" s="12"/>
      <c r="C21" s="5" t="s">
        <v>14</v>
      </c>
      <c r="D21" s="6">
        <v>7000</v>
      </c>
    </row>
    <row r="22" spans="2:10" x14ac:dyDescent="0.25">
      <c r="B22" s="10" t="s">
        <v>33</v>
      </c>
      <c r="D22" s="2">
        <f>SUM(D18:D21)</f>
        <v>16552.099999999999</v>
      </c>
      <c r="F22" s="10" t="s">
        <v>23</v>
      </c>
      <c r="H22" s="1">
        <f>H13-H20</f>
        <v>36030.802788524386</v>
      </c>
    </row>
    <row r="23" spans="2:10" x14ac:dyDescent="0.25">
      <c r="F23" s="10" t="s">
        <v>34</v>
      </c>
      <c r="H23" s="1">
        <f>H22*0.35</f>
        <v>12610.780975983535</v>
      </c>
      <c r="I23" t="s">
        <v>26</v>
      </c>
      <c r="J23">
        <v>0.35</v>
      </c>
    </row>
    <row r="25" spans="2:10" x14ac:dyDescent="0.25">
      <c r="B25" s="10" t="s">
        <v>25</v>
      </c>
      <c r="F25" s="13" t="s">
        <v>24</v>
      </c>
      <c r="G25" s="7"/>
      <c r="H25" s="8">
        <f>H22-H23</f>
        <v>23420.02181254085</v>
      </c>
    </row>
    <row r="26" spans="2:10" x14ac:dyDescent="0.25">
      <c r="C26" t="s">
        <v>27</v>
      </c>
      <c r="D26" s="9">
        <f>(D22)/(D6-D15)</f>
        <v>44.679857474491179</v>
      </c>
    </row>
    <row r="27" spans="2:10" x14ac:dyDescent="0.25">
      <c r="C27" t="s">
        <v>28</v>
      </c>
      <c r="D27" s="9">
        <f>(D22+D7)/(D6-D15)</f>
        <v>125.6602602170275</v>
      </c>
    </row>
    <row r="28" spans="2:10" x14ac:dyDescent="0.25">
      <c r="C28" t="s">
        <v>29</v>
      </c>
      <c r="D28" s="9">
        <f>H13/H4</f>
        <v>0.33678181818181818</v>
      </c>
    </row>
    <row r="29" spans="2:10" x14ac:dyDescent="0.25">
      <c r="C29" t="s">
        <v>30</v>
      </c>
      <c r="D29" s="9">
        <f>H22/H4</f>
        <v>0.23076929249174102</v>
      </c>
    </row>
    <row r="30" spans="2:10" x14ac:dyDescent="0.25">
      <c r="C30" t="s">
        <v>31</v>
      </c>
      <c r="D30" s="9">
        <f>H25/H4</f>
        <v>0.15000004011963167</v>
      </c>
    </row>
  </sheetData>
  <scenarios current="2" sqref="D30 H25 D22">
    <scenario name="Question 1" count="2" user="zeben" comment="Created by zeben on 6/8/2014">
      <inputCells r="D5" val="141.939488172878"/>
      <inputCells r="D6" val="1100" numFmtId="44"/>
    </scenario>
    <scenario name="Question 2" count="2" user="zeben" comment="Created by zeben on 6/8/2014">
      <inputCells r="D5" val="144.675711753529"/>
      <inputCells r="D6" val="1162.9640083035" numFmtId="44"/>
    </scenario>
    <scenario name="Question 3" count="2" user="zeben" comment="Created by zeben on 6/8/2014">
      <inputCells r="D5" val="154.327998206655"/>
      <inputCells r="D6" val="1385.07547926657" numFmtId="44"/>
    </scenario>
  </scenario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B1:G14"/>
  <sheetViews>
    <sheetView showGridLines="0" workbookViewId="0">
      <selection activeCell="G28" sqref="G28"/>
    </sheetView>
  </sheetViews>
  <sheetFormatPr defaultRowHeight="15" outlineLevelRow="1" outlineLevelCol="1" x14ac:dyDescent="0.25"/>
  <cols>
    <col min="2" max="2" width="4.140625" customWidth="1"/>
    <col min="3" max="3" width="15.85546875" customWidth="1"/>
    <col min="4" max="4" width="13.140625" hidden="1" customWidth="1" outlineLevel="1"/>
    <col min="5" max="7" width="13.140625" bestFit="1" customWidth="1" outlineLevel="1"/>
  </cols>
  <sheetData>
    <row r="1" spans="2:7" ht="15.75" thickBot="1" x14ac:dyDescent="0.3"/>
    <row r="2" spans="2:7" ht="15.75" x14ac:dyDescent="0.25">
      <c r="B2" s="31" t="s">
        <v>40</v>
      </c>
      <c r="C2" s="31"/>
      <c r="D2" s="36"/>
      <c r="E2" s="36"/>
      <c r="F2" s="36"/>
      <c r="G2" s="36"/>
    </row>
    <row r="3" spans="2:7" ht="15.75" collapsed="1" x14ac:dyDescent="0.25">
      <c r="B3" s="30"/>
      <c r="C3" s="30"/>
      <c r="D3" s="37" t="s">
        <v>42</v>
      </c>
      <c r="E3" s="37" t="s">
        <v>47</v>
      </c>
      <c r="F3" s="37" t="s">
        <v>48</v>
      </c>
      <c r="G3" s="37" t="s">
        <v>49</v>
      </c>
    </row>
    <row r="4" spans="2:7" ht="22.5" hidden="1" outlineLevel="1" x14ac:dyDescent="0.25">
      <c r="B4" s="33"/>
      <c r="C4" s="33"/>
      <c r="D4" s="28"/>
      <c r="E4" s="39" t="s">
        <v>38</v>
      </c>
      <c r="F4" s="39" t="s">
        <v>38</v>
      </c>
      <c r="G4" s="39" t="s">
        <v>38</v>
      </c>
    </row>
    <row r="5" spans="2:7" x14ac:dyDescent="0.25">
      <c r="B5" s="34" t="s">
        <v>41</v>
      </c>
      <c r="C5" s="34"/>
      <c r="D5" s="32"/>
      <c r="E5" s="32"/>
      <c r="F5" s="32"/>
      <c r="G5" s="32"/>
    </row>
    <row r="6" spans="2:7" outlineLevel="1" x14ac:dyDescent="0.25">
      <c r="B6" s="33"/>
      <c r="C6" s="33" t="str">
        <f>'Solver Questions'!C5</f>
        <v># units sold</v>
      </c>
      <c r="D6" s="28">
        <v>141.93948817287799</v>
      </c>
      <c r="E6" s="47">
        <v>141.93948817287799</v>
      </c>
      <c r="F6" s="47">
        <v>144.67571175352899</v>
      </c>
      <c r="G6" s="47">
        <v>154.327998206655</v>
      </c>
    </row>
    <row r="7" spans="2:7" outlineLevel="1" x14ac:dyDescent="0.25">
      <c r="B7" s="33"/>
      <c r="C7" s="33" t="str">
        <f>'Solver Questions'!C6</f>
        <v>Revenue/Unit</v>
      </c>
      <c r="D7" s="29">
        <v>1100</v>
      </c>
      <c r="E7" s="46">
        <v>1100</v>
      </c>
      <c r="F7" s="46">
        <v>1162.9640083034999</v>
      </c>
      <c r="G7" s="46">
        <v>1385.07547926657</v>
      </c>
    </row>
    <row r="8" spans="2:7" x14ac:dyDescent="0.25">
      <c r="B8" s="34" t="s">
        <v>43</v>
      </c>
      <c r="C8" s="34"/>
      <c r="D8" s="32"/>
      <c r="E8" s="32"/>
      <c r="F8" s="32"/>
      <c r="G8" s="32"/>
    </row>
    <row r="9" spans="2:7" outlineLevel="1" x14ac:dyDescent="0.25">
      <c r="B9" s="33"/>
      <c r="C9" s="33" t="str">
        <f>'Solver Questions'!C30</f>
        <v>Net Margin Ratio</v>
      </c>
      <c r="D9" s="45">
        <v>0.150000040119632</v>
      </c>
      <c r="E9" s="45">
        <v>0.150000040119632</v>
      </c>
      <c r="F9" s="45">
        <v>0.17830321398531901</v>
      </c>
      <c r="G9" s="45">
        <v>0.25730278866725997</v>
      </c>
    </row>
    <row r="10" spans="2:7" outlineLevel="1" x14ac:dyDescent="0.25">
      <c r="B10" s="33"/>
      <c r="C10" s="33" t="str">
        <f>'Solver Questions'!F25</f>
        <v>Net Income</v>
      </c>
      <c r="D10" s="29">
        <v>23420.021812540901</v>
      </c>
      <c r="E10" s="41">
        <v>23420.021812540901</v>
      </c>
      <c r="F10" s="41">
        <v>29999.987480044601</v>
      </c>
      <c r="G10" s="41">
        <v>54999.995874622502</v>
      </c>
    </row>
    <row r="11" spans="2:7" ht="15.75" outlineLevel="1" thickBot="1" x14ac:dyDescent="0.3">
      <c r="B11" s="35"/>
      <c r="C11" s="35" t="str">
        <f>'Solver Questions'!B22</f>
        <v>TOTAL FC</v>
      </c>
      <c r="D11" s="40">
        <v>16552.099999999999</v>
      </c>
      <c r="E11" s="44">
        <v>16552.099999999999</v>
      </c>
      <c r="F11" s="44">
        <v>16552.099999999999</v>
      </c>
      <c r="G11" s="44">
        <v>16552.099999999999</v>
      </c>
    </row>
    <row r="12" spans="2:7" x14ac:dyDescent="0.25">
      <c r="B12" t="s">
        <v>44</v>
      </c>
    </row>
    <row r="13" spans="2:7" x14ac:dyDescent="0.25">
      <c r="B13" t="s">
        <v>45</v>
      </c>
    </row>
    <row r="14" spans="2:7" x14ac:dyDescent="0.25">
      <c r="B14" t="s">
        <v>46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30"/>
  <sheetViews>
    <sheetView topLeftCell="B3" workbookViewId="0">
      <selection activeCell="G31" sqref="G31"/>
    </sheetView>
  </sheetViews>
  <sheetFormatPr defaultRowHeight="15" x14ac:dyDescent="0.25"/>
  <cols>
    <col min="2" max="2" width="4" style="10" customWidth="1"/>
    <col min="3" max="3" width="19" customWidth="1"/>
    <col min="4" max="4" width="14.7109375" customWidth="1"/>
    <col min="6" max="6" width="3.85546875" style="10" customWidth="1"/>
    <col min="7" max="7" width="18" customWidth="1"/>
    <col min="8" max="8" width="11.5703125" style="1" bestFit="1" customWidth="1"/>
  </cols>
  <sheetData>
    <row r="2" spans="2:8" x14ac:dyDescent="0.25">
      <c r="B2" s="10" t="s">
        <v>15</v>
      </c>
      <c r="F2" s="10" t="s">
        <v>16</v>
      </c>
    </row>
    <row r="4" spans="2:8" x14ac:dyDescent="0.25">
      <c r="B4" s="10" t="s">
        <v>0</v>
      </c>
      <c r="F4" s="10" t="s">
        <v>17</v>
      </c>
      <c r="H4" s="1">
        <f>D5*D6</f>
        <v>113540.04608454803</v>
      </c>
    </row>
    <row r="5" spans="2:8" x14ac:dyDescent="0.25">
      <c r="C5" t="s">
        <v>1</v>
      </c>
      <c r="D5">
        <v>90.767757505244617</v>
      </c>
      <c r="F5" s="10" t="s">
        <v>18</v>
      </c>
    </row>
    <row r="6" spans="2:8" x14ac:dyDescent="0.25">
      <c r="C6" t="s">
        <v>2</v>
      </c>
      <c r="D6" s="1">
        <v>1250.8852174516662</v>
      </c>
      <c r="G6" t="s">
        <v>5</v>
      </c>
      <c r="H6" s="1">
        <f>D10*$D$5</f>
        <v>1383.300624379928</v>
      </c>
    </row>
    <row r="7" spans="2:8" x14ac:dyDescent="0.25">
      <c r="C7" t="s">
        <v>3</v>
      </c>
      <c r="D7" s="1">
        <v>30000</v>
      </c>
      <c r="G7" t="s">
        <v>6</v>
      </c>
      <c r="H7" s="1">
        <f t="shared" ref="H7:H10" si="0">D11*$D$5</f>
        <v>13615.163625786692</v>
      </c>
    </row>
    <row r="8" spans="2:8" x14ac:dyDescent="0.25">
      <c r="D8" s="1"/>
      <c r="G8" t="s">
        <v>7</v>
      </c>
      <c r="H8" s="1">
        <f t="shared" si="0"/>
        <v>46719.980143099514</v>
      </c>
    </row>
    <row r="9" spans="2:8" x14ac:dyDescent="0.25">
      <c r="B9" s="10" t="s">
        <v>4</v>
      </c>
      <c r="D9" s="1"/>
      <c r="F9" s="11"/>
      <c r="G9" s="3" t="s">
        <v>8</v>
      </c>
      <c r="H9" s="1">
        <f t="shared" si="0"/>
        <v>2344.5311763604682</v>
      </c>
    </row>
    <row r="10" spans="2:8" x14ac:dyDescent="0.25">
      <c r="C10" t="s">
        <v>5</v>
      </c>
      <c r="D10" s="1">
        <v>15.24</v>
      </c>
      <c r="F10" s="12"/>
      <c r="G10" s="5" t="s">
        <v>9</v>
      </c>
      <c r="H10" s="6">
        <f t="shared" si="0"/>
        <v>2155.7342407495598</v>
      </c>
    </row>
    <row r="11" spans="2:8" x14ac:dyDescent="0.25">
      <c r="C11" t="s">
        <v>6</v>
      </c>
      <c r="D11" s="1">
        <v>150</v>
      </c>
      <c r="F11" s="10" t="s">
        <v>19</v>
      </c>
      <c r="H11" s="1">
        <f>SUM(H6:H10)</f>
        <v>66218.709810376167</v>
      </c>
    </row>
    <row r="12" spans="2:8" x14ac:dyDescent="0.25">
      <c r="C12" t="s">
        <v>7</v>
      </c>
      <c r="D12" s="1">
        <v>514.72</v>
      </c>
    </row>
    <row r="13" spans="2:8" x14ac:dyDescent="0.25">
      <c r="B13" s="11"/>
      <c r="C13" s="3" t="s">
        <v>8</v>
      </c>
      <c r="D13" s="4">
        <v>25.83</v>
      </c>
      <c r="F13" s="10" t="s">
        <v>20</v>
      </c>
      <c r="H13" s="1">
        <f>H4-H11</f>
        <v>47321.336274171859</v>
      </c>
    </row>
    <row r="14" spans="2:8" x14ac:dyDescent="0.25">
      <c r="B14" s="12"/>
      <c r="C14" s="5" t="s">
        <v>9</v>
      </c>
      <c r="D14" s="6">
        <v>23.75</v>
      </c>
    </row>
    <row r="15" spans="2:8" x14ac:dyDescent="0.25">
      <c r="B15" s="10" t="s">
        <v>32</v>
      </c>
      <c r="D15" s="1">
        <f>SUM(D10:D14)</f>
        <v>729.54000000000008</v>
      </c>
      <c r="F15" s="10" t="s">
        <v>21</v>
      </c>
    </row>
    <row r="16" spans="2:8" x14ac:dyDescent="0.25">
      <c r="D16" s="1"/>
      <c r="G16" t="s">
        <v>11</v>
      </c>
      <c r="H16" s="1">
        <f>D18</f>
        <v>4652.1099999999997</v>
      </c>
    </row>
    <row r="17" spans="2:10" x14ac:dyDescent="0.25">
      <c r="B17" s="10" t="s">
        <v>10</v>
      </c>
      <c r="D17" s="1"/>
      <c r="G17" t="s">
        <v>12</v>
      </c>
      <c r="H17" s="1">
        <f t="shared" ref="H17:H19" si="1">D19</f>
        <v>2500</v>
      </c>
    </row>
    <row r="18" spans="2:10" x14ac:dyDescent="0.25">
      <c r="C18" t="s">
        <v>11</v>
      </c>
      <c r="D18" s="1">
        <v>4652.1099999999997</v>
      </c>
      <c r="F18" s="11"/>
      <c r="G18" s="3" t="s">
        <v>13</v>
      </c>
      <c r="H18" s="1">
        <f t="shared" si="1"/>
        <v>2399.9899999999998</v>
      </c>
    </row>
    <row r="19" spans="2:10" x14ac:dyDescent="0.25">
      <c r="C19" t="s">
        <v>12</v>
      </c>
      <c r="D19" s="1">
        <v>2500</v>
      </c>
      <c r="F19" s="12"/>
      <c r="G19" s="5" t="s">
        <v>14</v>
      </c>
      <c r="H19" s="6">
        <f t="shared" si="1"/>
        <v>7000</v>
      </c>
    </row>
    <row r="20" spans="2:10" x14ac:dyDescent="0.25">
      <c r="B20" s="11"/>
      <c r="C20" s="3" t="s">
        <v>13</v>
      </c>
      <c r="D20" s="4">
        <v>2399.9899999999998</v>
      </c>
      <c r="F20" s="10" t="s">
        <v>22</v>
      </c>
      <c r="H20" s="1">
        <f>SUM(H16:H19)</f>
        <v>16552.099999999999</v>
      </c>
    </row>
    <row r="21" spans="2:10" x14ac:dyDescent="0.25">
      <c r="B21" s="12"/>
      <c r="C21" s="5" t="s">
        <v>14</v>
      </c>
      <c r="D21" s="6">
        <v>7000</v>
      </c>
    </row>
    <row r="22" spans="2:10" x14ac:dyDescent="0.25">
      <c r="B22" s="10" t="s">
        <v>33</v>
      </c>
      <c r="D22" s="2">
        <f>SUM(D18:D21)</f>
        <v>16552.099999999999</v>
      </c>
      <c r="F22" s="10" t="s">
        <v>23</v>
      </c>
      <c r="H22" s="1">
        <f>H13-H20</f>
        <v>30769.236274171861</v>
      </c>
    </row>
    <row r="23" spans="2:10" x14ac:dyDescent="0.25">
      <c r="F23" s="10" t="s">
        <v>34</v>
      </c>
      <c r="H23" s="1">
        <f>H22*0.35</f>
        <v>10769.232695960151</v>
      </c>
      <c r="I23" t="s">
        <v>26</v>
      </c>
      <c r="J23">
        <v>0.35</v>
      </c>
    </row>
    <row r="25" spans="2:10" x14ac:dyDescent="0.25">
      <c r="B25" s="10" t="s">
        <v>25</v>
      </c>
      <c r="F25" s="13" t="s">
        <v>24</v>
      </c>
      <c r="G25" s="7"/>
      <c r="H25" s="8">
        <f>H22-H23</f>
        <v>20000.003578211712</v>
      </c>
    </row>
    <row r="26" spans="2:10" x14ac:dyDescent="0.25">
      <c r="C26" t="s">
        <v>27</v>
      </c>
      <c r="D26" s="9">
        <f>(D22)/(D6-D15)</f>
        <v>31.748828695325169</v>
      </c>
    </row>
    <row r="27" spans="2:10" x14ac:dyDescent="0.25">
      <c r="C27" t="s">
        <v>28</v>
      </c>
      <c r="D27" s="9">
        <f>(D22+D7)/(D6-D15)</f>
        <v>89.292273989865151</v>
      </c>
    </row>
    <row r="28" spans="2:10" x14ac:dyDescent="0.25">
      <c r="C28" t="s">
        <v>29</v>
      </c>
      <c r="D28" s="9">
        <f>H13/H4</f>
        <v>0.41678102049504057</v>
      </c>
    </row>
    <row r="29" spans="2:10" x14ac:dyDescent="0.25">
      <c r="C29" t="s">
        <v>30</v>
      </c>
      <c r="D29" s="9">
        <f>H22/H4</f>
        <v>0.27099897644272075</v>
      </c>
    </row>
    <row r="30" spans="2:10" x14ac:dyDescent="0.25">
      <c r="C30" t="s">
        <v>31</v>
      </c>
      <c r="D30" s="9">
        <f>H25/H4</f>
        <v>0.17614933468776853</v>
      </c>
    </row>
  </sheetData>
  <scenarios current="1" show="0">
    <scenario name="Test 1" locked="1" count="4" user="zeben" comment="Created by zeben on 6/8/2014">
      <inputCells r="D18" val="5000" numFmtId="44"/>
      <inputCells r="D19" val="4500" numFmtId="44"/>
      <inputCells r="D20" val="3000" numFmtId="44"/>
      <inputCells r="D11" val="250" numFmtId="44"/>
    </scenario>
    <scenario name="Test 2" count="2" user="zeben" comment="Created by zeben on 6/8/2014">
      <inputCells r="D5" val="90.7677575052446"/>
      <inputCells r="D6" val="1250.88521745167" numFmtId="44"/>
    </scenario>
  </scenario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47"/>
  <sheetViews>
    <sheetView tabSelected="1" topLeftCell="B1" workbookViewId="0">
      <selection activeCell="D27" sqref="D27"/>
    </sheetView>
  </sheetViews>
  <sheetFormatPr defaultRowHeight="15" x14ac:dyDescent="0.25"/>
  <cols>
    <col min="2" max="2" width="4" style="10" customWidth="1"/>
    <col min="3" max="3" width="19" customWidth="1"/>
    <col min="4" max="4" width="14.7109375" customWidth="1"/>
    <col min="6" max="6" width="3.85546875" style="10" customWidth="1"/>
    <col min="7" max="7" width="18" customWidth="1"/>
    <col min="8" max="8" width="11.5703125" style="1" bestFit="1" customWidth="1"/>
    <col min="11" max="11" width="13.140625" bestFit="1" customWidth="1"/>
    <col min="13" max="13" width="20.28515625" bestFit="1" customWidth="1"/>
  </cols>
  <sheetData>
    <row r="2" spans="2:13" x14ac:dyDescent="0.25">
      <c r="B2" s="10" t="s">
        <v>15</v>
      </c>
      <c r="F2" s="10" t="s">
        <v>16</v>
      </c>
    </row>
    <row r="4" spans="2:13" x14ac:dyDescent="0.25">
      <c r="B4" s="10" t="s">
        <v>0</v>
      </c>
      <c r="F4" s="10" t="s">
        <v>17</v>
      </c>
      <c r="H4" s="1">
        <f>D5*D6</f>
        <v>84999.15</v>
      </c>
    </row>
    <row r="5" spans="2:13" x14ac:dyDescent="0.25">
      <c r="C5" t="s">
        <v>1</v>
      </c>
      <c r="D5">
        <v>85</v>
      </c>
      <c r="F5" s="10" t="s">
        <v>18</v>
      </c>
    </row>
    <row r="6" spans="2:13" x14ac:dyDescent="0.25">
      <c r="C6" t="s">
        <v>2</v>
      </c>
      <c r="D6" s="1">
        <v>999.99</v>
      </c>
      <c r="G6" t="s">
        <v>5</v>
      </c>
      <c r="H6" s="1">
        <f>D10*$D$5</f>
        <v>1295.4000000000001</v>
      </c>
      <c r="K6" s="24" t="s">
        <v>50</v>
      </c>
      <c r="L6" s="48">
        <f>D26</f>
        <v>61.202070623035688</v>
      </c>
      <c r="M6" s="49">
        <f>D27</f>
        <v>172.12830467738956</v>
      </c>
    </row>
    <row r="7" spans="2:13" x14ac:dyDescent="0.25">
      <c r="C7" t="s">
        <v>3</v>
      </c>
      <c r="D7" s="1">
        <v>30000</v>
      </c>
      <c r="G7" t="s">
        <v>6</v>
      </c>
      <c r="H7" s="1">
        <f t="shared" ref="H7:H10" si="0">D11*$D$5</f>
        <v>12750</v>
      </c>
      <c r="K7" s="50">
        <v>800</v>
      </c>
      <c r="L7" s="26">
        <f t="dataTable" ref="L7:M47" dt2D="0" dtr="0" r1="D6"/>
        <v>234.91484530229943</v>
      </c>
      <c r="M7" s="26">
        <v>660.6883338064157</v>
      </c>
    </row>
    <row r="8" spans="2:13" x14ac:dyDescent="0.25">
      <c r="D8" s="1"/>
      <c r="G8" t="s">
        <v>7</v>
      </c>
      <c r="H8" s="1">
        <f t="shared" si="0"/>
        <v>43751.200000000004</v>
      </c>
      <c r="K8" s="50">
        <v>810</v>
      </c>
      <c r="L8" s="26">
        <v>205.71836937608768</v>
      </c>
      <c r="M8" s="26">
        <v>578.57444693015213</v>
      </c>
    </row>
    <row r="9" spans="2:13" x14ac:dyDescent="0.25">
      <c r="B9" s="10" t="s">
        <v>4</v>
      </c>
      <c r="D9" s="1"/>
      <c r="F9" s="11"/>
      <c r="G9" s="3" t="s">
        <v>8</v>
      </c>
      <c r="H9" s="1">
        <f t="shared" si="0"/>
        <v>2195.5499999999997</v>
      </c>
      <c r="K9" s="50">
        <v>820</v>
      </c>
      <c r="L9" s="26">
        <v>182.97700641167381</v>
      </c>
      <c r="M9" s="26">
        <v>514.61529957992525</v>
      </c>
    </row>
    <row r="10" spans="2:13" x14ac:dyDescent="0.25">
      <c r="C10" t="s">
        <v>5</v>
      </c>
      <c r="D10" s="1">
        <v>15.24</v>
      </c>
      <c r="F10" s="12"/>
      <c r="G10" s="5" t="s">
        <v>9</v>
      </c>
      <c r="H10" s="6">
        <f t="shared" si="0"/>
        <v>2018.75</v>
      </c>
      <c r="K10" s="50">
        <v>830</v>
      </c>
      <c r="L10" s="26">
        <v>164.76308978698</v>
      </c>
      <c r="M10" s="26">
        <v>463.38940871988888</v>
      </c>
    </row>
    <row r="11" spans="2:13" x14ac:dyDescent="0.25">
      <c r="C11" t="s">
        <v>6</v>
      </c>
      <c r="D11" s="1">
        <v>150</v>
      </c>
      <c r="F11" s="10" t="s">
        <v>19</v>
      </c>
      <c r="H11" s="1">
        <f>SUM(H6:H10)</f>
        <v>62010.900000000009</v>
      </c>
      <c r="K11" s="50">
        <v>840</v>
      </c>
      <c r="L11" s="26">
        <v>149.84700344015943</v>
      </c>
      <c r="M11" s="26">
        <v>421.43852978453765</v>
      </c>
    </row>
    <row r="12" spans="2:13" x14ac:dyDescent="0.25">
      <c r="C12" t="s">
        <v>7</v>
      </c>
      <c r="D12" s="1">
        <v>514.72</v>
      </c>
      <c r="K12" s="50">
        <v>850</v>
      </c>
      <c r="L12" s="26">
        <v>137.40743815374407</v>
      </c>
      <c r="M12" s="26">
        <v>386.45276440312159</v>
      </c>
    </row>
    <row r="13" spans="2:13" x14ac:dyDescent="0.25">
      <c r="B13" s="11"/>
      <c r="C13" s="3" t="s">
        <v>8</v>
      </c>
      <c r="D13" s="4">
        <v>25.83</v>
      </c>
      <c r="F13" s="10" t="s">
        <v>20</v>
      </c>
      <c r="H13" s="1">
        <f>H4-H11</f>
        <v>22988.249999999985</v>
      </c>
      <c r="K13" s="50">
        <v>860</v>
      </c>
      <c r="L13" s="26">
        <v>126.87490418519093</v>
      </c>
      <c r="M13" s="26">
        <v>356.83044611375152</v>
      </c>
    </row>
    <row r="14" spans="2:13" x14ac:dyDescent="0.25">
      <c r="B14" s="12"/>
      <c r="C14" s="5" t="s">
        <v>9</v>
      </c>
      <c r="D14" s="6">
        <v>23.75</v>
      </c>
      <c r="K14" s="50">
        <v>870</v>
      </c>
      <c r="L14" s="26">
        <v>117.84209027481138</v>
      </c>
      <c r="M14" s="26">
        <v>331.4260287626372</v>
      </c>
    </row>
    <row r="15" spans="2:13" x14ac:dyDescent="0.25">
      <c r="B15" s="10" t="s">
        <v>32</v>
      </c>
      <c r="D15" s="1">
        <f>SUM(D10:D14)</f>
        <v>729.54000000000008</v>
      </c>
      <c r="F15" s="10" t="s">
        <v>21</v>
      </c>
      <c r="K15" s="50">
        <v>880</v>
      </c>
      <c r="L15" s="26">
        <v>110.0099694270903</v>
      </c>
      <c r="M15" s="26">
        <v>309.39851123222132</v>
      </c>
    </row>
    <row r="16" spans="2:13" x14ac:dyDescent="0.25">
      <c r="D16" s="1"/>
      <c r="G16" t="s">
        <v>11</v>
      </c>
      <c r="H16" s="1">
        <f>D18</f>
        <v>4652.1099999999997</v>
      </c>
      <c r="K16" s="50">
        <v>890</v>
      </c>
      <c r="L16" s="26">
        <v>103.15405708587814</v>
      </c>
      <c r="M16" s="26">
        <v>290.11653994765061</v>
      </c>
    </row>
    <row r="17" spans="2:13" x14ac:dyDescent="0.25">
      <c r="B17" s="10" t="s">
        <v>10</v>
      </c>
      <c r="D17" s="1"/>
      <c r="G17" t="s">
        <v>12</v>
      </c>
      <c r="H17" s="1">
        <f t="shared" ref="H17:H19" si="1">D19</f>
        <v>2500</v>
      </c>
      <c r="K17" s="50">
        <v>900</v>
      </c>
      <c r="L17" s="26">
        <v>97.102546051859704</v>
      </c>
      <c r="M17" s="26">
        <v>273.09691423207801</v>
      </c>
    </row>
    <row r="18" spans="2:13" x14ac:dyDescent="0.25">
      <c r="C18" t="s">
        <v>11</v>
      </c>
      <c r="D18" s="1">
        <v>4652.1099999999997</v>
      </c>
      <c r="F18" s="11"/>
      <c r="G18" s="3" t="s">
        <v>13</v>
      </c>
      <c r="H18" s="1">
        <f t="shared" si="1"/>
        <v>2399.9899999999998</v>
      </c>
      <c r="K18" s="50">
        <v>910</v>
      </c>
      <c r="L18" s="26">
        <v>91.721711182533554</v>
      </c>
      <c r="M18" s="26">
        <v>257.9635376260668</v>
      </c>
    </row>
    <row r="19" spans="2:13" x14ac:dyDescent="0.25">
      <c r="C19" t="s">
        <v>12</v>
      </c>
      <c r="D19" s="1">
        <v>2500</v>
      </c>
      <c r="F19" s="12"/>
      <c r="G19" s="5" t="s">
        <v>14</v>
      </c>
      <c r="H19" s="6">
        <f t="shared" si="1"/>
        <v>7000</v>
      </c>
      <c r="K19" s="50">
        <v>920</v>
      </c>
      <c r="L19" s="26">
        <v>86.905912002520239</v>
      </c>
      <c r="M19" s="26">
        <v>244.41930064055452</v>
      </c>
    </row>
    <row r="20" spans="2:13" x14ac:dyDescent="0.25">
      <c r="B20" s="11"/>
      <c r="C20" s="3" t="s">
        <v>13</v>
      </c>
      <c r="D20" s="4">
        <v>2399.9899999999998</v>
      </c>
      <c r="F20" s="10" t="s">
        <v>22</v>
      </c>
      <c r="H20" s="1">
        <f>SUM(H16:H19)</f>
        <v>16552.099999999999</v>
      </c>
      <c r="K20" s="50">
        <v>930</v>
      </c>
      <c r="L20" s="26">
        <v>82.57058764840869</v>
      </c>
      <c r="M20" s="26">
        <v>232.22637932754674</v>
      </c>
    </row>
    <row r="21" spans="2:13" x14ac:dyDescent="0.25">
      <c r="B21" s="12"/>
      <c r="C21" s="5" t="s">
        <v>14</v>
      </c>
      <c r="D21" s="6">
        <v>7000</v>
      </c>
      <c r="K21" s="50">
        <v>940</v>
      </c>
      <c r="L21" s="26">
        <v>78.647248883398291</v>
      </c>
      <c r="M21" s="26">
        <v>221.1921505274162</v>
      </c>
    </row>
    <row r="22" spans="2:13" x14ac:dyDescent="0.25">
      <c r="B22" s="10" t="s">
        <v>33</v>
      </c>
      <c r="D22" s="2">
        <f>SUM(D18:D21)</f>
        <v>16552.099999999999</v>
      </c>
      <c r="F22" s="10" t="s">
        <v>23</v>
      </c>
      <c r="H22" s="1">
        <f>H13-H20</f>
        <v>6436.1499999999869</v>
      </c>
      <c r="K22" s="52">
        <v>950</v>
      </c>
      <c r="L22" s="26">
        <v>75.079833076295046</v>
      </c>
      <c r="M22" s="51">
        <v>211.15894039735107</v>
      </c>
    </row>
    <row r="23" spans="2:13" x14ac:dyDescent="0.25">
      <c r="F23" s="10" t="s">
        <v>34</v>
      </c>
      <c r="H23" s="1">
        <f>H22*0.35</f>
        <v>2252.6524999999951</v>
      </c>
      <c r="I23" t="s">
        <v>26</v>
      </c>
      <c r="J23">
        <v>0.35</v>
      </c>
      <c r="K23" s="50">
        <v>960</v>
      </c>
      <c r="L23" s="26">
        <v>71.822008157597864</v>
      </c>
      <c r="M23" s="26">
        <v>201.99644189881113</v>
      </c>
    </row>
    <row r="24" spans="2:13" x14ac:dyDescent="0.25">
      <c r="K24" s="50">
        <v>970</v>
      </c>
      <c r="L24" s="26">
        <v>68.835149297180422</v>
      </c>
      <c r="M24" s="26">
        <v>193.59602428678372</v>
      </c>
    </row>
    <row r="25" spans="2:13" x14ac:dyDescent="0.25">
      <c r="B25" s="10" t="s">
        <v>25</v>
      </c>
      <c r="F25" s="13" t="s">
        <v>24</v>
      </c>
      <c r="G25" s="7"/>
      <c r="H25" s="8">
        <f>H22-H23</f>
        <v>4183.4974999999922</v>
      </c>
      <c r="K25" s="50">
        <v>980</v>
      </c>
      <c r="L25" s="26">
        <v>66.086800287471064</v>
      </c>
      <c r="M25" s="26">
        <v>185.86640581330357</v>
      </c>
    </row>
    <row r="26" spans="2:13" x14ac:dyDescent="0.25">
      <c r="C26" t="s">
        <v>27</v>
      </c>
      <c r="D26" s="9">
        <f>(D22)/(D6-D15)</f>
        <v>61.202070623035688</v>
      </c>
      <c r="K26" s="50">
        <v>990</v>
      </c>
      <c r="L26" s="26">
        <v>63.549489364969681</v>
      </c>
      <c r="M26" s="26">
        <v>178.73032327420722</v>
      </c>
    </row>
    <row r="27" spans="2:13" x14ac:dyDescent="0.25">
      <c r="C27" t="s">
        <v>28</v>
      </c>
      <c r="D27" s="9">
        <f>(D22+D7)/(D6-D15)</f>
        <v>172.12830467738956</v>
      </c>
      <c r="K27" s="50">
        <v>1000</v>
      </c>
      <c r="L27" s="26">
        <v>61.199807734970065</v>
      </c>
      <c r="M27" s="26">
        <v>172.12194039784075</v>
      </c>
    </row>
    <row r="28" spans="2:13" x14ac:dyDescent="0.25">
      <c r="C28" t="s">
        <v>29</v>
      </c>
      <c r="D28" s="9">
        <f>H13/H4</f>
        <v>0.27045270452704512</v>
      </c>
      <c r="K28" s="50">
        <v>1010</v>
      </c>
      <c r="L28" s="26">
        <v>59.017685231405558</v>
      </c>
      <c r="M28" s="26">
        <v>165.984810668188</v>
      </c>
    </row>
    <row r="29" spans="2:13" x14ac:dyDescent="0.25">
      <c r="C29" t="s">
        <v>30</v>
      </c>
      <c r="D29" s="9">
        <f>H22/H4</f>
        <v>7.5720168966395399E-2</v>
      </c>
      <c r="K29" s="50">
        <v>1020</v>
      </c>
      <c r="L29" s="26">
        <v>56.985815602836887</v>
      </c>
      <c r="M29" s="26">
        <v>160.27026096536531</v>
      </c>
    </row>
    <row r="30" spans="2:13" x14ac:dyDescent="0.25">
      <c r="C30" t="s">
        <v>31</v>
      </c>
      <c r="D30" s="9">
        <f>H25/H4</f>
        <v>4.9218109828157018E-2</v>
      </c>
      <c r="K30" s="50">
        <v>1030</v>
      </c>
      <c r="L30" s="26">
        <v>55.089196565266597</v>
      </c>
      <c r="M30" s="26">
        <v>154.93609798309262</v>
      </c>
    </row>
    <row r="31" spans="2:13" x14ac:dyDescent="0.25">
      <c r="K31" s="50">
        <v>1040</v>
      </c>
      <c r="L31" s="26">
        <v>53.314758745087943</v>
      </c>
      <c r="M31" s="26">
        <v>149.94556464600919</v>
      </c>
    </row>
    <row r="32" spans="2:13" x14ac:dyDescent="0.25">
      <c r="K32" s="50">
        <v>1050</v>
      </c>
      <c r="L32" s="26">
        <v>51.651064095362926</v>
      </c>
      <c r="M32" s="26">
        <v>145.26649191786811</v>
      </c>
    </row>
    <row r="33" spans="11:13" x14ac:dyDescent="0.25">
      <c r="K33" s="50">
        <v>1060</v>
      </c>
      <c r="L33" s="26">
        <v>50.08805906917631</v>
      </c>
      <c r="M33" s="26">
        <v>140.87060461175335</v>
      </c>
    </row>
    <row r="34" spans="11:13" x14ac:dyDescent="0.25">
      <c r="K34" s="50">
        <v>1070</v>
      </c>
      <c r="L34" s="26">
        <v>48.616871291781713</v>
      </c>
      <c r="M34" s="26">
        <v>136.73294953885923</v>
      </c>
    </row>
    <row r="35" spans="11:13" x14ac:dyDescent="0.25">
      <c r="K35" s="50">
        <v>1080</v>
      </c>
      <c r="L35" s="26">
        <v>47.229641043200374</v>
      </c>
      <c r="M35" s="26">
        <v>132.83142156023516</v>
      </c>
    </row>
    <row r="36" spans="11:13" x14ac:dyDescent="0.25">
      <c r="K36" s="50">
        <v>1090</v>
      </c>
      <c r="L36" s="26">
        <v>45.919380791211239</v>
      </c>
      <c r="M36" s="26">
        <v>129.14636852910172</v>
      </c>
    </row>
    <row r="37" spans="11:13" x14ac:dyDescent="0.25">
      <c r="K37" s="50">
        <v>1100</v>
      </c>
      <c r="L37" s="26">
        <v>44.679857474491179</v>
      </c>
      <c r="M37" s="26">
        <v>125.6602602170275</v>
      </c>
    </row>
    <row r="38" spans="11:13" x14ac:dyDescent="0.25">
      <c r="K38" s="50">
        <v>1110</v>
      </c>
      <c r="L38" s="26">
        <v>43.505493350155078</v>
      </c>
      <c r="M38" s="26">
        <v>122.35740945171636</v>
      </c>
    </row>
    <row r="39" spans="11:13" x14ac:dyDescent="0.25">
      <c r="K39" s="50">
        <v>1120</v>
      </c>
      <c r="L39" s="26">
        <v>42.391282077549562</v>
      </c>
      <c r="M39" s="26">
        <v>119.22373610613126</v>
      </c>
    </row>
    <row r="40" spans="11:13" x14ac:dyDescent="0.25">
      <c r="K40" s="50">
        <v>1130</v>
      </c>
      <c r="L40" s="26">
        <v>41.332717375018731</v>
      </c>
      <c r="M40" s="26">
        <v>116.24656644858415</v>
      </c>
    </row>
    <row r="41" spans="11:13" x14ac:dyDescent="0.25">
      <c r="K41" s="50">
        <v>1140</v>
      </c>
      <c r="L41" s="26">
        <v>40.325732105442675</v>
      </c>
      <c r="M41" s="26">
        <v>113.4144618233202</v>
      </c>
    </row>
    <row r="42" spans="11:13" x14ac:dyDescent="0.25">
      <c r="K42" s="50">
        <v>1150</v>
      </c>
      <c r="L42" s="26">
        <v>39.366646054321464</v>
      </c>
      <c r="M42" s="26">
        <v>110.71707177852829</v>
      </c>
    </row>
    <row r="43" spans="11:13" x14ac:dyDescent="0.25">
      <c r="K43" s="50">
        <v>1160</v>
      </c>
      <c r="L43" s="26">
        <v>38.452120986851277</v>
      </c>
      <c r="M43" s="26">
        <v>108.14500766621755</v>
      </c>
    </row>
    <row r="44" spans="11:13" x14ac:dyDescent="0.25">
      <c r="K44" s="50">
        <v>1170</v>
      </c>
      <c r="L44" s="26">
        <v>37.579121827180678</v>
      </c>
      <c r="M44" s="26">
        <v>105.68973346047316</v>
      </c>
    </row>
    <row r="45" spans="11:13" x14ac:dyDescent="0.25">
      <c r="K45" s="50">
        <v>1180</v>
      </c>
      <c r="L45" s="26">
        <v>36.744883008480222</v>
      </c>
      <c r="M45" s="26">
        <v>103.34347111841231</v>
      </c>
    </row>
    <row r="46" spans="11:13" x14ac:dyDescent="0.25">
      <c r="K46" s="50">
        <v>1190</v>
      </c>
      <c r="L46" s="26">
        <v>35.946879207748779</v>
      </c>
      <c r="M46" s="26">
        <v>101.09911827303134</v>
      </c>
    </row>
    <row r="47" spans="11:13" x14ac:dyDescent="0.25">
      <c r="K47" s="50">
        <v>1200</v>
      </c>
      <c r="L47" s="26">
        <v>35.182799812949028</v>
      </c>
      <c r="M47" s="26">
        <v>98.950176423075305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ORIGINAL</vt:lpstr>
      <vt:lpstr>1V table</vt:lpstr>
      <vt:lpstr>Scenario Mgr</vt:lpstr>
      <vt:lpstr>Scenario Summary</vt:lpstr>
      <vt:lpstr>Solver Questions</vt:lpstr>
      <vt:lpstr>Solver Questions Summary</vt:lpstr>
      <vt:lpstr>TESTS 1 2</vt:lpstr>
      <vt:lpstr>TEST3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zeben</dc:creator>
  <cp:lastModifiedBy>zeben</cp:lastModifiedBy>
  <dcterms:created xsi:type="dcterms:W3CDTF">2014-06-08T21:32:33Z</dcterms:created>
  <dcterms:modified xsi:type="dcterms:W3CDTF">2014-06-08T23:35:23Z</dcterms:modified>
</cp:coreProperties>
</file>