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9155" windowHeight="8250" activeTab="5"/>
  </bookViews>
  <sheets>
    <sheet name="IS" sheetId="1" r:id="rId1"/>
    <sheet name="BS" sheetId="3" r:id="rId2"/>
    <sheet name="CF" sheetId="4" r:id="rId3"/>
    <sheet name="Ratios" sheetId="6" r:id="rId4"/>
    <sheet name="Dividends" sheetId="7" r:id="rId5"/>
    <sheet name="Profitability" sheetId="8" r:id="rId6"/>
  </sheets>
  <calcPr calcId="145621"/>
</workbook>
</file>

<file path=xl/calcChain.xml><?xml version="1.0" encoding="utf-8"?>
<calcChain xmlns="http://schemas.openxmlformats.org/spreadsheetml/2006/main">
  <c r="L10" i="6" l="1"/>
  <c r="M10" i="6"/>
  <c r="N10" i="6"/>
  <c r="K10" i="6"/>
  <c r="F10" i="6"/>
  <c r="G10" i="6"/>
  <c r="H10" i="6"/>
  <c r="E10" i="6"/>
  <c r="F9" i="8"/>
  <c r="F8" i="8"/>
  <c r="E9" i="8"/>
  <c r="D9" i="8"/>
  <c r="C9" i="8"/>
  <c r="D8" i="8"/>
  <c r="E8" i="8"/>
  <c r="C8" i="8"/>
  <c r="L38" i="7" l="1"/>
  <c r="L37" i="7"/>
  <c r="L36" i="7"/>
  <c r="L35" i="7"/>
  <c r="K38" i="7"/>
  <c r="K37" i="7"/>
  <c r="K36" i="7"/>
  <c r="K35" i="7"/>
  <c r="L34" i="7"/>
  <c r="K34" i="7"/>
  <c r="L33" i="7"/>
  <c r="K33" i="7"/>
  <c r="K6" i="7"/>
  <c r="K10" i="7"/>
  <c r="K14" i="7"/>
  <c r="K18" i="7"/>
  <c r="K22" i="7"/>
  <c r="E6" i="7"/>
  <c r="E10" i="7"/>
  <c r="E14" i="7"/>
  <c r="E18" i="7"/>
  <c r="E22" i="7"/>
  <c r="K26" i="7"/>
  <c r="E26" i="7"/>
  <c r="F28" i="6" l="1"/>
  <c r="G28" i="6"/>
  <c r="H28" i="6"/>
  <c r="K28" i="6"/>
  <c r="L28" i="6"/>
  <c r="M28" i="6"/>
  <c r="N28" i="6"/>
  <c r="E28" i="6"/>
  <c r="F27" i="6"/>
  <c r="G27" i="6"/>
  <c r="H27" i="6"/>
  <c r="K27" i="6"/>
  <c r="L27" i="6"/>
  <c r="M27" i="6"/>
  <c r="N27" i="6"/>
  <c r="E27" i="6"/>
  <c r="N4" i="6"/>
  <c r="H4" i="6"/>
  <c r="F26" i="6"/>
  <c r="G26" i="6"/>
  <c r="H26" i="6"/>
  <c r="K26" i="6"/>
  <c r="L26" i="6"/>
  <c r="M26" i="6"/>
  <c r="N26" i="6"/>
  <c r="E26" i="6"/>
  <c r="F25" i="6"/>
  <c r="G25" i="6"/>
  <c r="H25" i="6"/>
  <c r="K25" i="6"/>
  <c r="L25" i="6"/>
  <c r="M25" i="6"/>
  <c r="N25" i="6"/>
  <c r="E25" i="6"/>
  <c r="N23" i="6"/>
  <c r="F23" i="6"/>
  <c r="G23" i="6"/>
  <c r="H23" i="6"/>
  <c r="K23" i="6"/>
  <c r="L23" i="6"/>
  <c r="M23" i="6"/>
  <c r="E23" i="6"/>
  <c r="F22" i="6"/>
  <c r="G22" i="6"/>
  <c r="H22" i="6"/>
  <c r="K22" i="6"/>
  <c r="L22" i="6"/>
  <c r="M22" i="6"/>
  <c r="N22" i="6"/>
  <c r="E22" i="6"/>
  <c r="F21" i="6"/>
  <c r="G21" i="6"/>
  <c r="H21" i="6"/>
  <c r="K21" i="6"/>
  <c r="L21" i="6"/>
  <c r="M21" i="6"/>
  <c r="N21" i="6"/>
  <c r="E21" i="6"/>
  <c r="F19" i="6"/>
  <c r="G19" i="6"/>
  <c r="K19" i="6"/>
  <c r="L19" i="6"/>
  <c r="M19" i="6"/>
  <c r="E19" i="6"/>
  <c r="K9" i="6"/>
  <c r="L9" i="6"/>
  <c r="M9" i="6"/>
  <c r="F9" i="6"/>
  <c r="G9" i="6"/>
  <c r="E9" i="6"/>
  <c r="K8" i="6"/>
  <c r="L8" i="6"/>
  <c r="M8" i="6"/>
  <c r="F8" i="6"/>
  <c r="G8" i="6"/>
  <c r="E8" i="6"/>
  <c r="F18" i="6"/>
  <c r="G18" i="6"/>
  <c r="H18" i="6"/>
  <c r="K18" i="6"/>
  <c r="L18" i="6"/>
  <c r="M18" i="6"/>
  <c r="N18" i="6"/>
  <c r="E18" i="6"/>
  <c r="F17" i="6"/>
  <c r="G17" i="6"/>
  <c r="H17" i="6"/>
  <c r="K17" i="6"/>
  <c r="L17" i="6"/>
  <c r="M17" i="6"/>
  <c r="N17" i="6"/>
  <c r="E17" i="6"/>
  <c r="F15" i="6"/>
  <c r="G15" i="6"/>
  <c r="H15" i="6"/>
  <c r="K15" i="6"/>
  <c r="L15" i="6"/>
  <c r="M15" i="6"/>
  <c r="N15" i="6"/>
  <c r="E15" i="6"/>
  <c r="F14" i="6"/>
  <c r="G14" i="6"/>
  <c r="H14" i="6"/>
  <c r="K14" i="6"/>
  <c r="L14" i="6"/>
  <c r="M14" i="6"/>
  <c r="N14" i="6"/>
  <c r="E14" i="6"/>
  <c r="G13" i="6"/>
  <c r="H13" i="6"/>
  <c r="K13" i="6"/>
  <c r="L13" i="6"/>
  <c r="M13" i="6"/>
  <c r="N13" i="6"/>
  <c r="F13" i="6"/>
  <c r="E13" i="6"/>
  <c r="F12" i="6"/>
  <c r="G12" i="6"/>
  <c r="H12" i="6"/>
  <c r="K12" i="6"/>
  <c r="L12" i="6"/>
  <c r="M12" i="6"/>
  <c r="N12" i="6"/>
  <c r="E12" i="6"/>
  <c r="F7" i="6"/>
  <c r="G7" i="6"/>
  <c r="H7" i="6"/>
  <c r="K7" i="6"/>
  <c r="L7" i="6"/>
  <c r="M7" i="6"/>
  <c r="N7" i="6"/>
  <c r="E6" i="6"/>
  <c r="E7" i="6"/>
  <c r="L6" i="6"/>
  <c r="M6" i="6"/>
  <c r="N6" i="6"/>
  <c r="K6" i="6"/>
  <c r="H6" i="6"/>
  <c r="G6" i="6"/>
  <c r="F6" i="6"/>
</calcChain>
</file>

<file path=xl/sharedStrings.xml><?xml version="1.0" encoding="utf-8"?>
<sst xmlns="http://schemas.openxmlformats.org/spreadsheetml/2006/main" count="713" uniqueCount="222">
  <si>
    <t>In Millions of CAD (except for per share items)</t>
  </si>
  <si>
    <t>12 months ending 2012-12-31</t>
  </si>
  <si>
    <t>12 months ending 2011-12-31</t>
  </si>
  <si>
    <t>12 months ending 2010-12-31</t>
  </si>
  <si>
    <t>12 months ending 2009-12-31</t>
  </si>
  <si>
    <t>Revenue</t>
  </si>
  <si>
    <t>Other Revenue, Total</t>
  </si>
  <si>
    <t>-</t>
  </si>
  <si>
    <t>Total Revenue</t>
  </si>
  <si>
    <t>Cost of Revenue, Total</t>
  </si>
  <si>
    <t>Gross Profit</t>
  </si>
  <si>
    <t>Selling/General/Admin. Expenses, Total</t>
  </si>
  <si>
    <t>Research &amp; Development</t>
  </si>
  <si>
    <t>Depreciation/Amortization</t>
  </si>
  <si>
    <t>Interest Expense(Income) - Net Operating</t>
  </si>
  <si>
    <t>Unusual Expense (Income)</t>
  </si>
  <si>
    <t>Other Operating Expenses, Total</t>
  </si>
  <si>
    <t>Total Operating Expense</t>
  </si>
  <si>
    <t>Operating Income</t>
  </si>
  <si>
    <t>Interest Income(Expense), Net Non-Operating</t>
  </si>
  <si>
    <t>Gain (Loss) on Sale of Assets</t>
  </si>
  <si>
    <t>Other, Net</t>
  </si>
  <si>
    <t>Income Before Tax</t>
  </si>
  <si>
    <t>Income After Tax</t>
  </si>
  <si>
    <t>Minority Interest</t>
  </si>
  <si>
    <t>Equity In Affiliates</t>
  </si>
  <si>
    <t>Net Income Before Extra. Items</t>
  </si>
  <si>
    <t>Accounting Change</t>
  </si>
  <si>
    <t>Discontinued Operations</t>
  </si>
  <si>
    <t>Extraordinary Item</t>
  </si>
  <si>
    <t>Net Income</t>
  </si>
  <si>
    <t>Preferred Dividends</t>
  </si>
  <si>
    <t>Income Available to Common Excl. Extra Items</t>
  </si>
  <si>
    <t>Income Available to Common Incl. Extra Items</t>
  </si>
  <si>
    <t>Basic Weighted Average Shares</t>
  </si>
  <si>
    <t>Basic EPS Excluding Extraordinary Items</t>
  </si>
  <si>
    <t>Basic EPS Including Extraordinary Items</t>
  </si>
  <si>
    <t>Dilution Adjustment</t>
  </si>
  <si>
    <t>Diluted Weighted Average Shares</t>
  </si>
  <si>
    <t>Diluted EPS Excluding Extraordinary Items</t>
  </si>
  <si>
    <t>Diluted EPS Including Extraordinary Items</t>
  </si>
  <si>
    <t>Dividends per Share - Common Stock Primary Issue</t>
  </si>
  <si>
    <t>Gross Dividends - Common Stock</t>
  </si>
  <si>
    <t>Net Income after Stock Based Comp. Expense</t>
  </si>
  <si>
    <t>Basic EPS after Stock Based Comp. Expense</t>
  </si>
  <si>
    <t>Diluted EPS after Stock Based Comp. Expense</t>
  </si>
  <si>
    <t>Depreciation, Supplemental</t>
  </si>
  <si>
    <t>Total Special Items</t>
  </si>
  <si>
    <t>Normalized Income Before Taxes</t>
  </si>
  <si>
    <t>Effect of Special Items on Income Taxes</t>
  </si>
  <si>
    <t>Income Taxes Ex. Impact of Special Items</t>
  </si>
  <si>
    <t>Normalized Income After Taxes</t>
  </si>
  <si>
    <t>Normalized Income Avail to Common</t>
  </si>
  <si>
    <t>Basic Normalized EPS</t>
  </si>
  <si>
    <t>Diluted Normalized EPS</t>
  </si>
  <si>
    <t>As of 2012-12-31</t>
  </si>
  <si>
    <t>As of 2011-12-31</t>
  </si>
  <si>
    <t>As of 2010-12-31</t>
  </si>
  <si>
    <t>As of 2009-12-31</t>
  </si>
  <si>
    <t>Cash &amp; Equivalents</t>
  </si>
  <si>
    <t>Short Term Investments</t>
  </si>
  <si>
    <t>Cash and Short Term Investments</t>
  </si>
  <si>
    <t>Accounts Receivable - Trade, Net</t>
  </si>
  <si>
    <t>Receivables - Other</t>
  </si>
  <si>
    <t>Total Receivables, Net</t>
  </si>
  <si>
    <t>Total Inventory</t>
  </si>
  <si>
    <t>Prepaid Expenses</t>
  </si>
  <si>
    <t>Other Current Assets, Total</t>
  </si>
  <si>
    <t>Total Current Assets</t>
  </si>
  <si>
    <t>Property/Plant/Equipment, Total - Gross</t>
  </si>
  <si>
    <t>Accumulated Depreciation, Total</t>
  </si>
  <si>
    <t>Goodwill, Net</t>
  </si>
  <si>
    <t>Intangibles, Net</t>
  </si>
  <si>
    <t>Long Term Investments</t>
  </si>
  <si>
    <t>Other Long Term Assets, Total</t>
  </si>
  <si>
    <t>Total Assets</t>
  </si>
  <si>
    <t>Accounts Payable</t>
  </si>
  <si>
    <t>Accrued Expenses</t>
  </si>
  <si>
    <t>Notes Payable/Short Term Debt</t>
  </si>
  <si>
    <t>Current Port. of LT Debt/Capital Leases</t>
  </si>
  <si>
    <t>Other Current liabilities, Total</t>
  </si>
  <si>
    <t>Total Current Liabilities</t>
  </si>
  <si>
    <t>Long Term Debt</t>
  </si>
  <si>
    <t>Capital Lease Obligations</t>
  </si>
  <si>
    <t>Total Long Term Debt</t>
  </si>
  <si>
    <t>Total Debt</t>
  </si>
  <si>
    <t>Deferred Income Tax</t>
  </si>
  <si>
    <t>Other Liabilities, Total</t>
  </si>
  <si>
    <t>Total Liabilities</t>
  </si>
  <si>
    <t>Redeemable Preferred Stock, Total</t>
  </si>
  <si>
    <t>Preferred Stock - Non Redeemable, Net</t>
  </si>
  <si>
    <t>Common Stock, Total</t>
  </si>
  <si>
    <t>Additional Paid-In Capital</t>
  </si>
  <si>
    <t>Retained Earnings (Accumulated Deficit)</t>
  </si>
  <si>
    <t>Treasury Stock - Common</t>
  </si>
  <si>
    <t>Other Equity, Total</t>
  </si>
  <si>
    <t>Total Equity</t>
  </si>
  <si>
    <t>Total Liabilities &amp; Shareholders' Equity</t>
  </si>
  <si>
    <t>Shares Outs - Common Stock Primary Issue</t>
  </si>
  <si>
    <t>Total Common Shares Outstanding</t>
  </si>
  <si>
    <t>Net Income/Starting Line</t>
  </si>
  <si>
    <t>Depreciation/Depletion</t>
  </si>
  <si>
    <t>Amortization</t>
  </si>
  <si>
    <t>Deferred Taxes</t>
  </si>
  <si>
    <t>Non-Cash Items</t>
  </si>
  <si>
    <t>Changes in Working Capital</t>
  </si>
  <si>
    <t>Cash from Operating Activities</t>
  </si>
  <si>
    <t>Capital Expenditures</t>
  </si>
  <si>
    <t>Other Investing Cash Flow Items, Total</t>
  </si>
  <si>
    <t>Cash from Investing Activities</t>
  </si>
  <si>
    <t>Financing Cash Flow Items</t>
  </si>
  <si>
    <t>Total Cash Dividends Paid</t>
  </si>
  <si>
    <t>Issuance (Retirement) of Stock, Net</t>
  </si>
  <si>
    <t>Issuance (Retirement) of Debt, Net</t>
  </si>
  <si>
    <t>Cash from Financing Activities</t>
  </si>
  <si>
    <t>Foreign Exchange Effects</t>
  </si>
  <si>
    <t>Net Change in Cash</t>
  </si>
  <si>
    <t>Cash Interest Paid, Supplemental</t>
  </si>
  <si>
    <t>Cash Taxes Paid, Supplemental</t>
  </si>
  <si>
    <t>Source: Google Finance</t>
  </si>
  <si>
    <t>TSE:T</t>
  </si>
  <si>
    <t>TSE:RCI.B</t>
  </si>
  <si>
    <t>Ratio</t>
  </si>
  <si>
    <t>Desc</t>
  </si>
  <si>
    <t xml:space="preserve">Industry </t>
  </si>
  <si>
    <t>Gross Margins</t>
  </si>
  <si>
    <t>Gross Profit / Revenues</t>
  </si>
  <si>
    <t>Operating Margin</t>
  </si>
  <si>
    <t>Operating Income/Revenues</t>
  </si>
  <si>
    <t>ROE</t>
  </si>
  <si>
    <t>ROA</t>
  </si>
  <si>
    <t>Profitability</t>
  </si>
  <si>
    <t>Liquidity</t>
  </si>
  <si>
    <t>Current Ratio</t>
  </si>
  <si>
    <t>CA/CL</t>
  </si>
  <si>
    <t>Quick Ratio</t>
  </si>
  <si>
    <t>(CA-Inv+PPE)/CL</t>
  </si>
  <si>
    <t>Cash Ratio</t>
  </si>
  <si>
    <t>($+Mark.sec)/CL</t>
  </si>
  <si>
    <t>Operation CF</t>
  </si>
  <si>
    <t>OP.CF/Tot.debts</t>
  </si>
  <si>
    <t>Efficiency</t>
  </si>
  <si>
    <t>AR/(Rev/365)</t>
  </si>
  <si>
    <t>Days Sales Outstanding</t>
  </si>
  <si>
    <t>Asset Turnover</t>
  </si>
  <si>
    <t>Rev/Tot.Ass</t>
  </si>
  <si>
    <t>Net Income/Avg.SHE</t>
  </si>
  <si>
    <t>NI/Avg.Total Assets</t>
  </si>
  <si>
    <t>Invenroty Turnover</t>
  </si>
  <si>
    <t>COGS/Avg.Inv</t>
  </si>
  <si>
    <t>From:</t>
  </si>
  <si>
    <t>http://about.telus.com/investors/annualreport2012/files/pdf/en/financial_review/financial-review-complete.pdf</t>
  </si>
  <si>
    <t>Rev - From Service</t>
  </si>
  <si>
    <t>Rev - From Equipment Sales</t>
  </si>
  <si>
    <t>Debt</t>
  </si>
  <si>
    <t>Debt Ratio</t>
  </si>
  <si>
    <t>Liab/Assets</t>
  </si>
  <si>
    <t>D/E Ratio</t>
  </si>
  <si>
    <t>Liab/Equity</t>
  </si>
  <si>
    <t>Long term D/E</t>
  </si>
  <si>
    <t>LT Debt/Eq</t>
  </si>
  <si>
    <t>Market</t>
  </si>
  <si>
    <t>EPS</t>
  </si>
  <si>
    <t>NI/# outstanding Shares</t>
  </si>
  <si>
    <t>Payout Ratio</t>
  </si>
  <si>
    <t>Dividends/NI</t>
  </si>
  <si>
    <t>P/E ratio</t>
  </si>
  <si>
    <t>Share market price/Diluted EPS</t>
  </si>
  <si>
    <t>Share market price Dec 31st</t>
  </si>
  <si>
    <t>Rogers (TSE:RCI:B)</t>
  </si>
  <si>
    <t>Telus (TSE:T)</t>
  </si>
  <si>
    <t>Dividend Yield</t>
  </si>
  <si>
    <t>Div.Share/Price</t>
  </si>
  <si>
    <t>Record Date</t>
  </si>
  <si>
    <t>Amount</t>
  </si>
  <si>
    <t>Q3-13</t>
  </si>
  <si>
    <t>Q2-13</t>
  </si>
  <si>
    <t>Q1-13</t>
  </si>
  <si>
    <t>Q4-12</t>
  </si>
  <si>
    <t>Q3-12</t>
  </si>
  <si>
    <t>Q2-12</t>
  </si>
  <si>
    <t>Q1-12</t>
  </si>
  <si>
    <t>Q4-11</t>
  </si>
  <si>
    <t>Q3-11</t>
  </si>
  <si>
    <t>Q2-11</t>
  </si>
  <si>
    <t>Q1-11</t>
  </si>
  <si>
    <t>Q4-10</t>
  </si>
  <si>
    <t>Q3-10</t>
  </si>
  <si>
    <t>Q2-10</t>
  </si>
  <si>
    <t>Q1-10</t>
  </si>
  <si>
    <t>Q4-09</t>
  </si>
  <si>
    <t>Q3-09</t>
  </si>
  <si>
    <t>Q2-09</t>
  </si>
  <si>
    <t>Q1-09</t>
  </si>
  <si>
    <t>Q4-08</t>
  </si>
  <si>
    <t>Q3-08</t>
  </si>
  <si>
    <t>Q2-08</t>
  </si>
  <si>
    <t>Q1-08</t>
  </si>
  <si>
    <t>Q4-07</t>
  </si>
  <si>
    <t>Q3-07</t>
  </si>
  <si>
    <t>Q2-07</t>
  </si>
  <si>
    <t>Q1-07</t>
  </si>
  <si>
    <t>Telus</t>
  </si>
  <si>
    <t>Declaration</t>
  </si>
  <si>
    <t>Record</t>
  </si>
  <si>
    <t>Payment</t>
  </si>
  <si>
    <t>Average Growth</t>
  </si>
  <si>
    <t>Rogers</t>
  </si>
  <si>
    <t>Yield</t>
  </si>
  <si>
    <t>TELUS</t>
  </si>
  <si>
    <t>ROGERS</t>
  </si>
  <si>
    <t>Telus Growth</t>
  </si>
  <si>
    <t>Rogers Growth</t>
  </si>
  <si>
    <t>EPS TELUS</t>
  </si>
  <si>
    <t>EPS ROGERS</t>
  </si>
  <si>
    <t>Cash Realization</t>
  </si>
  <si>
    <t>OPS/NI</t>
  </si>
  <si>
    <t>CRR</t>
  </si>
  <si>
    <t>Cash from Operating Activities Telus</t>
  </si>
  <si>
    <t>Cash from Operating Activities Rogers</t>
  </si>
  <si>
    <t>CRR Telus</t>
  </si>
  <si>
    <t>CRR Rogers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</si>
</sst>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71" formatCode="0.0"/>
    <numFmt numFmtId="173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2" fillId="0" borderId="0" xfId="1"/>
    <xf numFmtId="0" fontId="1" fillId="0" borderId="0" xfId="0" applyFont="1" applyBorder="1" applyAlignment="1">
      <alignment horizontal="center" vertical="center" wrapText="1"/>
    </xf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2" xfId="0" applyBorder="1"/>
    <xf numFmtId="0" fontId="1" fillId="0" borderId="0" xfId="0" applyFont="1"/>
    <xf numFmtId="2" fontId="0" fillId="0" borderId="0" xfId="0" applyNumberFormat="1"/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/>
    </xf>
    <xf numFmtId="15" fontId="0" fillId="0" borderId="0" xfId="0" applyNumberFormat="1"/>
    <xf numFmtId="8" fontId="0" fillId="0" borderId="0" xfId="0" applyNumberFormat="1"/>
    <xf numFmtId="9" fontId="0" fillId="0" borderId="0" xfId="2" applyFont="1"/>
    <xf numFmtId="1" fontId="0" fillId="0" borderId="0" xfId="0" applyNumberFormat="1"/>
    <xf numFmtId="9" fontId="0" fillId="0" borderId="0" xfId="0" applyNumberFormat="1"/>
    <xf numFmtId="2" fontId="1" fillId="0" borderId="0" xfId="0" applyNumberFormat="1" applyFont="1"/>
    <xf numFmtId="3" fontId="1" fillId="0" borderId="0" xfId="0" applyNumberFormat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171" fontId="0" fillId="0" borderId="0" xfId="0" applyNumberFormat="1"/>
    <xf numFmtId="173" fontId="0" fillId="0" borderId="0" xfId="3" applyNumberFormat="1" applyFont="1"/>
  </cellXfs>
  <cellStyles count="4">
    <cellStyle name="Currency" xfId="3" builtinId="4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Telus</c:v>
          </c:tx>
          <c:marker>
            <c:symbol val="none"/>
          </c:marker>
          <c:cat>
            <c:strRef>
              <c:f>Dividends!$B$3:$B$29</c:f>
              <c:strCache>
                <c:ptCount val="27"/>
                <c:pt idx="0">
                  <c:v>Q3-13</c:v>
                </c:pt>
                <c:pt idx="1">
                  <c:v>Q2-13</c:v>
                </c:pt>
                <c:pt idx="2">
                  <c:v>Q1-13</c:v>
                </c:pt>
                <c:pt idx="3">
                  <c:v>Q4-12</c:v>
                </c:pt>
                <c:pt idx="4">
                  <c:v>Q3-12</c:v>
                </c:pt>
                <c:pt idx="5">
                  <c:v>Q2-12</c:v>
                </c:pt>
                <c:pt idx="6">
                  <c:v>Q1-12</c:v>
                </c:pt>
                <c:pt idx="7">
                  <c:v>Q4-11</c:v>
                </c:pt>
                <c:pt idx="8">
                  <c:v>Q3-11</c:v>
                </c:pt>
                <c:pt idx="9">
                  <c:v>Q2-11</c:v>
                </c:pt>
                <c:pt idx="10">
                  <c:v>Q1-11</c:v>
                </c:pt>
                <c:pt idx="11">
                  <c:v>Q4-10</c:v>
                </c:pt>
                <c:pt idx="12">
                  <c:v>Q3-10</c:v>
                </c:pt>
                <c:pt idx="13">
                  <c:v>Q2-10</c:v>
                </c:pt>
                <c:pt idx="14">
                  <c:v>Q1-10</c:v>
                </c:pt>
                <c:pt idx="15">
                  <c:v>Q4-09</c:v>
                </c:pt>
                <c:pt idx="16">
                  <c:v>Q3-09</c:v>
                </c:pt>
                <c:pt idx="17">
                  <c:v>Q2-09</c:v>
                </c:pt>
                <c:pt idx="18">
                  <c:v>Q1-09</c:v>
                </c:pt>
                <c:pt idx="19">
                  <c:v>Q4-08</c:v>
                </c:pt>
                <c:pt idx="20">
                  <c:v>Q3-08</c:v>
                </c:pt>
                <c:pt idx="21">
                  <c:v>Q2-08</c:v>
                </c:pt>
                <c:pt idx="22">
                  <c:v>Q1-08</c:v>
                </c:pt>
                <c:pt idx="23">
                  <c:v>Q4-07</c:v>
                </c:pt>
                <c:pt idx="24">
                  <c:v>Q3-07</c:v>
                </c:pt>
                <c:pt idx="25">
                  <c:v>Q2-07</c:v>
                </c:pt>
                <c:pt idx="26">
                  <c:v>Q1-07</c:v>
                </c:pt>
              </c:strCache>
            </c:strRef>
          </c:cat>
          <c:val>
            <c:numRef>
              <c:f>Dividends!$D$3:$D$29</c:f>
              <c:numCache>
                <c:formatCode>"$"#,##0.00_);[Red]\("$"#,##0.00\)</c:formatCode>
                <c:ptCount val="27"/>
                <c:pt idx="0">
                  <c:v>0.68</c:v>
                </c:pt>
                <c:pt idx="1">
                  <c:v>0.68</c:v>
                </c:pt>
                <c:pt idx="2">
                  <c:v>0.64</c:v>
                </c:pt>
                <c:pt idx="3">
                  <c:v>0.64</c:v>
                </c:pt>
                <c:pt idx="4">
                  <c:v>0.61</c:v>
                </c:pt>
                <c:pt idx="5">
                  <c:v>0.61</c:v>
                </c:pt>
                <c:pt idx="6">
                  <c:v>0.57999999999999996</c:v>
                </c:pt>
                <c:pt idx="7">
                  <c:v>0.57999999999999996</c:v>
                </c:pt>
                <c:pt idx="8">
                  <c:v>0.55000000000000004</c:v>
                </c:pt>
                <c:pt idx="9">
                  <c:v>0.55000000000000004</c:v>
                </c:pt>
                <c:pt idx="10">
                  <c:v>0.52500000000000002</c:v>
                </c:pt>
                <c:pt idx="11">
                  <c:v>0.52500000000000002</c:v>
                </c:pt>
                <c:pt idx="12">
                  <c:v>0.5</c:v>
                </c:pt>
                <c:pt idx="13">
                  <c:v>0.5</c:v>
                </c:pt>
                <c:pt idx="14">
                  <c:v>0.47499999999999998</c:v>
                </c:pt>
                <c:pt idx="15">
                  <c:v>0.47499999999999998</c:v>
                </c:pt>
                <c:pt idx="16">
                  <c:v>0.47499999999999998</c:v>
                </c:pt>
                <c:pt idx="17">
                  <c:v>0.47499999999999998</c:v>
                </c:pt>
                <c:pt idx="18">
                  <c:v>0.47499999999999998</c:v>
                </c:pt>
                <c:pt idx="19">
                  <c:v>0.47499999999999998</c:v>
                </c:pt>
                <c:pt idx="20">
                  <c:v>0.45</c:v>
                </c:pt>
                <c:pt idx="21">
                  <c:v>0.45</c:v>
                </c:pt>
                <c:pt idx="22">
                  <c:v>0.45</c:v>
                </c:pt>
                <c:pt idx="23">
                  <c:v>0.45</c:v>
                </c:pt>
                <c:pt idx="24">
                  <c:v>0.375</c:v>
                </c:pt>
                <c:pt idx="25">
                  <c:v>0.375</c:v>
                </c:pt>
                <c:pt idx="26">
                  <c:v>0.375</c:v>
                </c:pt>
              </c:numCache>
            </c:numRef>
          </c:val>
          <c:smooth val="0"/>
        </c:ser>
        <c:ser>
          <c:idx val="1"/>
          <c:order val="1"/>
          <c:tx>
            <c:v>Rogers</c:v>
          </c:tx>
          <c:marker>
            <c:symbol val="none"/>
          </c:marker>
          <c:cat>
            <c:strRef>
              <c:f>Dividends!$B$3:$B$29</c:f>
              <c:strCache>
                <c:ptCount val="27"/>
                <c:pt idx="0">
                  <c:v>Q3-13</c:v>
                </c:pt>
                <c:pt idx="1">
                  <c:v>Q2-13</c:v>
                </c:pt>
                <c:pt idx="2">
                  <c:v>Q1-13</c:v>
                </c:pt>
                <c:pt idx="3">
                  <c:v>Q4-12</c:v>
                </c:pt>
                <c:pt idx="4">
                  <c:v>Q3-12</c:v>
                </c:pt>
                <c:pt idx="5">
                  <c:v>Q2-12</c:v>
                </c:pt>
                <c:pt idx="6">
                  <c:v>Q1-12</c:v>
                </c:pt>
                <c:pt idx="7">
                  <c:v>Q4-11</c:v>
                </c:pt>
                <c:pt idx="8">
                  <c:v>Q3-11</c:v>
                </c:pt>
                <c:pt idx="9">
                  <c:v>Q2-11</c:v>
                </c:pt>
                <c:pt idx="10">
                  <c:v>Q1-11</c:v>
                </c:pt>
                <c:pt idx="11">
                  <c:v>Q4-10</c:v>
                </c:pt>
                <c:pt idx="12">
                  <c:v>Q3-10</c:v>
                </c:pt>
                <c:pt idx="13">
                  <c:v>Q2-10</c:v>
                </c:pt>
                <c:pt idx="14">
                  <c:v>Q1-10</c:v>
                </c:pt>
                <c:pt idx="15">
                  <c:v>Q4-09</c:v>
                </c:pt>
                <c:pt idx="16">
                  <c:v>Q3-09</c:v>
                </c:pt>
                <c:pt idx="17">
                  <c:v>Q2-09</c:v>
                </c:pt>
                <c:pt idx="18">
                  <c:v>Q1-09</c:v>
                </c:pt>
                <c:pt idx="19">
                  <c:v>Q4-08</c:v>
                </c:pt>
                <c:pt idx="20">
                  <c:v>Q3-08</c:v>
                </c:pt>
                <c:pt idx="21">
                  <c:v>Q2-08</c:v>
                </c:pt>
                <c:pt idx="22">
                  <c:v>Q1-08</c:v>
                </c:pt>
                <c:pt idx="23">
                  <c:v>Q4-07</c:v>
                </c:pt>
                <c:pt idx="24">
                  <c:v>Q3-07</c:v>
                </c:pt>
                <c:pt idx="25">
                  <c:v>Q2-07</c:v>
                </c:pt>
                <c:pt idx="26">
                  <c:v>Q1-07</c:v>
                </c:pt>
              </c:strCache>
            </c:strRef>
          </c:cat>
          <c:val>
            <c:numRef>
              <c:f>Dividends!$J$3:$J$29</c:f>
              <c:numCache>
                <c:formatCode>"$"#,##0.00_);[Red]\("$"#,##0.00\)</c:formatCode>
                <c:ptCount val="27"/>
                <c:pt idx="0">
                  <c:v>0.435</c:v>
                </c:pt>
                <c:pt idx="1">
                  <c:v>0.435</c:v>
                </c:pt>
                <c:pt idx="2">
                  <c:v>0.435</c:v>
                </c:pt>
                <c:pt idx="3">
                  <c:v>0.39500000000000002</c:v>
                </c:pt>
                <c:pt idx="4">
                  <c:v>0.39500000000000002</c:v>
                </c:pt>
                <c:pt idx="5">
                  <c:v>0.39500000000000002</c:v>
                </c:pt>
                <c:pt idx="6">
                  <c:v>0.39500000000000002</c:v>
                </c:pt>
                <c:pt idx="7">
                  <c:v>0.35499999999999998</c:v>
                </c:pt>
                <c:pt idx="8">
                  <c:v>0.35499999999999998</c:v>
                </c:pt>
                <c:pt idx="9">
                  <c:v>0.35499999999999998</c:v>
                </c:pt>
                <c:pt idx="10">
                  <c:v>0.35499999999999998</c:v>
                </c:pt>
                <c:pt idx="11">
                  <c:v>0.32</c:v>
                </c:pt>
                <c:pt idx="12">
                  <c:v>0.32</c:v>
                </c:pt>
                <c:pt idx="13">
                  <c:v>0.32</c:v>
                </c:pt>
                <c:pt idx="14">
                  <c:v>0.32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93504"/>
        <c:axId val="47821888"/>
      </c:lineChart>
      <c:catAx>
        <c:axId val="55893504"/>
        <c:scaling>
          <c:orientation val="maxMin"/>
        </c:scaling>
        <c:delete val="0"/>
        <c:axPos val="b"/>
        <c:majorTickMark val="out"/>
        <c:minorTickMark val="none"/>
        <c:tickLblPos val="nextTo"/>
        <c:crossAx val="47821888"/>
        <c:crosses val="autoZero"/>
        <c:auto val="1"/>
        <c:lblAlgn val="ctr"/>
        <c:lblOffset val="100"/>
        <c:noMultiLvlLbl val="0"/>
      </c:catAx>
      <c:valAx>
        <c:axId val="47821888"/>
        <c:scaling>
          <c:orientation val="minMax"/>
        </c:scaling>
        <c:delete val="0"/>
        <c:axPos val="r"/>
        <c:majorGridlines/>
        <c:numFmt formatCode="&quot;$&quot;#,##0.00_);[Red]\(&quot;$&quot;#,##0.00\)" sourceLinked="1"/>
        <c:majorTickMark val="out"/>
        <c:minorTickMark val="none"/>
        <c:tickLblPos val="nextTo"/>
        <c:crossAx val="5589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93285214348207"/>
          <c:y val="2.8252405949256341E-2"/>
          <c:w val="0.88916535433070865"/>
          <c:h val="0.87891586468358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Dividends!$K$32</c:f>
              <c:strCache>
                <c:ptCount val="1"/>
                <c:pt idx="0">
                  <c:v>Telus</c:v>
                </c:pt>
              </c:strCache>
            </c:strRef>
          </c:tx>
          <c:invertIfNegative val="0"/>
          <c:cat>
            <c:numRef>
              <c:f>Dividends!$J$33:$J$38</c:f>
              <c:numCache>
                <c:formatCode>0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Dividends!$K$33:$K$38</c:f>
              <c:numCache>
                <c:formatCode>0%</c:formatCode>
                <c:ptCount val="6"/>
                <c:pt idx="0">
                  <c:v>0.20000000000000004</c:v>
                </c:pt>
                <c:pt idx="1">
                  <c:v>5.5555555555555483E-2</c:v>
                </c:pt>
                <c:pt idx="2">
                  <c:v>0</c:v>
                </c:pt>
                <c:pt idx="3">
                  <c:v>0.10526315789473695</c:v>
                </c:pt>
                <c:pt idx="4">
                  <c:v>0.10476190476190464</c:v>
                </c:pt>
                <c:pt idx="5">
                  <c:v>0.10344827586206906</c:v>
                </c:pt>
              </c:numCache>
            </c:numRef>
          </c:val>
        </c:ser>
        <c:ser>
          <c:idx val="1"/>
          <c:order val="1"/>
          <c:tx>
            <c:strRef>
              <c:f>Dividends!$L$32</c:f>
              <c:strCache>
                <c:ptCount val="1"/>
                <c:pt idx="0">
                  <c:v>Rogers</c:v>
                </c:pt>
              </c:strCache>
            </c:strRef>
          </c:tx>
          <c:invertIfNegative val="0"/>
          <c:cat>
            <c:numRef>
              <c:f>Dividends!$J$33:$J$38</c:f>
              <c:numCache>
                <c:formatCode>0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Dividends!$L$33:$L$38</c:f>
              <c:numCache>
                <c:formatCode>0%</c:formatCode>
                <c:ptCount val="6"/>
                <c:pt idx="0">
                  <c:v>2.1249999999999996</c:v>
                </c:pt>
                <c:pt idx="1">
                  <c:v>1</c:v>
                </c:pt>
                <c:pt idx="2">
                  <c:v>0.15999999999999992</c:v>
                </c:pt>
                <c:pt idx="3">
                  <c:v>0.10344827586206906</c:v>
                </c:pt>
                <c:pt idx="4">
                  <c:v>0.10937499999999992</c:v>
                </c:pt>
                <c:pt idx="5">
                  <c:v>0.11267605633802827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08128"/>
        <c:axId val="47823616"/>
      </c:barChart>
      <c:catAx>
        <c:axId val="1066081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47823616"/>
        <c:crosses val="autoZero"/>
        <c:auto val="1"/>
        <c:lblAlgn val="ctr"/>
        <c:lblOffset val="100"/>
        <c:noMultiLvlLbl val="0"/>
      </c:catAx>
      <c:valAx>
        <c:axId val="478236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6608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120931758530188"/>
          <c:y val="4.5912438028579763E-2"/>
          <c:w val="0.12434623797025372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v>Payout TELUS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Dividends!$C$80:$F$80</c:f>
              <c:numCache>
                <c:formatCode>0%</c:formatCode>
                <c:ptCount val="4"/>
                <c:pt idx="0">
                  <c:v>0.60537177541729892</c:v>
                </c:pt>
                <c:pt idx="1">
                  <c:v>0.58835110746513541</c:v>
                </c:pt>
                <c:pt idx="2">
                  <c:v>0.61259541984732824</c:v>
                </c:pt>
                <c:pt idx="3">
                  <c:v>0.60541082164328652</c:v>
                </c:pt>
              </c:numCache>
            </c:numRef>
          </c:val>
        </c:ser>
        <c:ser>
          <c:idx val="3"/>
          <c:order val="3"/>
          <c:tx>
            <c:v>Payour Rogers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Dividends!$C$81:$F$81</c:f>
              <c:numCache>
                <c:formatCode>0%</c:formatCode>
                <c:ptCount val="4"/>
                <c:pt idx="0">
                  <c:v>0.48515294117647056</c:v>
                </c:pt>
                <c:pt idx="1">
                  <c:v>0.49695457453614844</c:v>
                </c:pt>
                <c:pt idx="2">
                  <c:v>0.49427430093209052</c:v>
                </c:pt>
                <c:pt idx="3">
                  <c:v>0.48738836265223268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76416"/>
        <c:axId val="97402176"/>
      </c:barChart>
      <c:lineChart>
        <c:grouping val="standard"/>
        <c:varyColors val="0"/>
        <c:ser>
          <c:idx val="0"/>
          <c:order val="0"/>
          <c:tx>
            <c:v>NI TELUS</c:v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marker>
          <c:cat>
            <c:numRef>
              <c:f>Dividends!$C$83:$F$83</c:f>
              <c:numCache>
                <c:formatCode>General</c:formatCode>
                <c:ptCount val="4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</c:numCache>
            </c:numRef>
          </c:cat>
          <c:val>
            <c:numRef>
              <c:f>Dividends!$C$84:$F$84</c:f>
              <c:numCache>
                <c:formatCode>#,##0</c:formatCode>
                <c:ptCount val="4"/>
                <c:pt idx="0">
                  <c:v>1318</c:v>
                </c:pt>
                <c:pt idx="1">
                  <c:v>1219</c:v>
                </c:pt>
                <c:pt idx="2">
                  <c:v>1048</c:v>
                </c:pt>
                <c:pt idx="3">
                  <c:v>998</c:v>
                </c:pt>
              </c:numCache>
            </c:numRef>
          </c:val>
          <c:smooth val="0"/>
        </c:ser>
        <c:ser>
          <c:idx val="1"/>
          <c:order val="1"/>
          <c:tx>
            <c:v>NI Rogers</c:v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Dividends!$C$83:$F$83</c:f>
              <c:numCache>
                <c:formatCode>General</c:formatCode>
                <c:ptCount val="4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</c:numCache>
            </c:numRef>
          </c:cat>
          <c:val>
            <c:numRef>
              <c:f>Dividends!$C$85:$F$85</c:f>
              <c:numCache>
                <c:formatCode>#,##0</c:formatCode>
                <c:ptCount val="4"/>
                <c:pt idx="0">
                  <c:v>1700</c:v>
                </c:pt>
                <c:pt idx="1">
                  <c:v>1563</c:v>
                </c:pt>
                <c:pt idx="2">
                  <c:v>1502</c:v>
                </c:pt>
                <c:pt idx="3">
                  <c:v>1478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2240"/>
        <c:axId val="67949056"/>
      </c:lineChart>
      <c:catAx>
        <c:axId val="5940224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67949056"/>
        <c:crosses val="autoZero"/>
        <c:auto val="1"/>
        <c:lblAlgn val="ctr"/>
        <c:lblOffset val="100"/>
        <c:noMultiLvlLbl val="0"/>
      </c:catAx>
      <c:valAx>
        <c:axId val="67949056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59402240"/>
        <c:crosses val="autoZero"/>
        <c:crossBetween val="between"/>
      </c:valAx>
      <c:valAx>
        <c:axId val="97402176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63676416"/>
        <c:crossBetween val="between"/>
      </c:valAx>
      <c:catAx>
        <c:axId val="63676416"/>
        <c:scaling>
          <c:orientation val="minMax"/>
        </c:scaling>
        <c:delete val="1"/>
        <c:axPos val="b"/>
        <c:majorTickMark val="out"/>
        <c:minorTickMark val="none"/>
        <c:tickLblPos val="nextTo"/>
        <c:crossAx val="97402176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Profitability!$B$18</c:f>
              <c:strCache>
                <c:ptCount val="1"/>
                <c:pt idx="0">
                  <c:v>TELUS</c:v>
                </c:pt>
              </c:strCache>
            </c:strRef>
          </c:tx>
          <c:cat>
            <c:numRef>
              <c:f>Profitability!$C$17:$F$17</c:f>
              <c:numCache>
                <c:formatCode>General</c:formatCode>
                <c:ptCount val="4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</c:numCache>
            </c:numRef>
          </c:cat>
          <c:val>
            <c:numRef>
              <c:f>Profitability!$C$18:$F$18</c:f>
              <c:numCache>
                <c:formatCode>0.00</c:formatCode>
                <c:ptCount val="4"/>
                <c:pt idx="0">
                  <c:v>0.19293105027012178</c:v>
                </c:pt>
                <c:pt idx="1">
                  <c:v>0.18928537078003271</c:v>
                </c:pt>
                <c:pt idx="2">
                  <c:v>0.19495506535947713</c:v>
                </c:pt>
                <c:pt idx="3">
                  <c:v>0.1738496772850302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Profitability!$B$19</c:f>
              <c:strCache>
                <c:ptCount val="1"/>
                <c:pt idx="0">
                  <c:v>ROGERS</c:v>
                </c:pt>
              </c:strCache>
            </c:strRef>
          </c:tx>
          <c:cat>
            <c:numRef>
              <c:f>Profitability!$C$17:$F$17</c:f>
              <c:numCache>
                <c:formatCode>General</c:formatCode>
                <c:ptCount val="4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</c:numCache>
            </c:numRef>
          </c:cat>
          <c:val>
            <c:numRef>
              <c:f>Profitability!$C$19:$F$19</c:f>
              <c:numCache>
                <c:formatCode>0.00</c:formatCode>
                <c:ptCount val="4"/>
                <c:pt idx="0">
                  <c:v>0.22152811148486304</c:v>
                </c:pt>
                <c:pt idx="1">
                  <c:v>0.22404017495545117</c:v>
                </c:pt>
                <c:pt idx="2">
                  <c:v>0.23011036073134575</c:v>
                </c:pt>
                <c:pt idx="3">
                  <c:v>0.21831045946637115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Profitability!$B$18</c:f>
              <c:strCache>
                <c:ptCount val="1"/>
                <c:pt idx="0">
                  <c:v>TELUS</c:v>
                </c:pt>
              </c:strCache>
            </c:strRef>
          </c:tx>
          <c:cat>
            <c:numRef>
              <c:f>Profitability!$C$17:$F$17</c:f>
              <c:numCache>
                <c:formatCode>General</c:formatCode>
                <c:ptCount val="4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</c:numCache>
            </c:numRef>
          </c:cat>
          <c:val>
            <c:numRef>
              <c:f>Profitability!$C$18:$F$18</c:f>
              <c:numCache>
                <c:formatCode>0.00</c:formatCode>
                <c:ptCount val="4"/>
                <c:pt idx="0">
                  <c:v>0.19293105027012178</c:v>
                </c:pt>
                <c:pt idx="1">
                  <c:v>0.18928537078003271</c:v>
                </c:pt>
                <c:pt idx="2">
                  <c:v>0.19495506535947713</c:v>
                </c:pt>
                <c:pt idx="3">
                  <c:v>0.1738496772850302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Profitability!$B$19</c:f>
              <c:strCache>
                <c:ptCount val="1"/>
                <c:pt idx="0">
                  <c:v>ROGERS</c:v>
                </c:pt>
              </c:strCache>
            </c:strRef>
          </c:tx>
          <c:cat>
            <c:numRef>
              <c:f>Profitability!$C$17:$F$17</c:f>
              <c:numCache>
                <c:formatCode>General</c:formatCode>
                <c:ptCount val="4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</c:numCache>
            </c:numRef>
          </c:cat>
          <c:val>
            <c:numRef>
              <c:f>Profitability!$C$19:$F$19</c:f>
              <c:numCache>
                <c:formatCode>0.00</c:formatCode>
                <c:ptCount val="4"/>
                <c:pt idx="0">
                  <c:v>0.22152811148486304</c:v>
                </c:pt>
                <c:pt idx="1">
                  <c:v>0.22404017495545117</c:v>
                </c:pt>
                <c:pt idx="2">
                  <c:v>0.23011036073134575</c:v>
                </c:pt>
                <c:pt idx="3">
                  <c:v>0.21831045946637115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99488"/>
        <c:axId val="108607104"/>
      </c:lineChart>
      <c:catAx>
        <c:axId val="5599948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108607104"/>
        <c:crosses val="autoZero"/>
        <c:auto val="1"/>
        <c:lblAlgn val="ctr"/>
        <c:lblOffset val="100"/>
        <c:noMultiLvlLbl val="0"/>
      </c:catAx>
      <c:valAx>
        <c:axId val="108607104"/>
        <c:scaling>
          <c:orientation val="minMax"/>
        </c:scaling>
        <c:delete val="0"/>
        <c:axPos val="r"/>
        <c:majorGridlines/>
        <c:numFmt formatCode="0.00" sourceLinked="1"/>
        <c:majorTickMark val="out"/>
        <c:minorTickMark val="none"/>
        <c:tickLblPos val="nextTo"/>
        <c:crossAx val="5599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Profitability!$B$12</c:f>
              <c:strCache>
                <c:ptCount val="1"/>
                <c:pt idx="0">
                  <c:v>TELUS</c:v>
                </c:pt>
              </c:strCache>
            </c:strRef>
          </c:tx>
          <c:cat>
            <c:numRef>
              <c:f>Profitability!$C$11:$F$11</c:f>
              <c:numCache>
                <c:formatCode>General</c:formatCode>
                <c:ptCount val="4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</c:numCache>
            </c:numRef>
          </c:cat>
          <c:val>
            <c:numRef>
              <c:f>Profitability!$C$12:$F$12</c:f>
              <c:numCache>
                <c:formatCode>0.00</c:formatCode>
                <c:ptCount val="4"/>
                <c:pt idx="0">
                  <c:v>0.55233037267649487</c:v>
                </c:pt>
                <c:pt idx="1">
                  <c:v>0.54227602905569006</c:v>
                </c:pt>
                <c:pt idx="2">
                  <c:v>0.56518168753849307</c:v>
                </c:pt>
                <c:pt idx="3">
                  <c:v>0.65875494482615027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Profitability!$B$13</c:f>
              <c:strCache>
                <c:ptCount val="1"/>
                <c:pt idx="0">
                  <c:v>ROGERS</c:v>
                </c:pt>
              </c:strCache>
            </c:strRef>
          </c:tx>
          <c:cat>
            <c:numRef>
              <c:f>Profitability!$C$11:$F$11</c:f>
              <c:numCache>
                <c:formatCode>General</c:formatCode>
                <c:ptCount val="4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</c:numCache>
            </c:numRef>
          </c:cat>
          <c:val>
            <c:numRef>
              <c:f>Profitability!$C$13:$F$13</c:f>
              <c:numCache>
                <c:formatCode>0.00</c:formatCode>
                <c:ptCount val="4"/>
                <c:pt idx="0">
                  <c:v>0.38098670510972288</c:v>
                </c:pt>
                <c:pt idx="1">
                  <c:v>0.37866515470597767</c:v>
                </c:pt>
                <c:pt idx="2">
                  <c:v>0.37646186789655739</c:v>
                </c:pt>
                <c:pt idx="3">
                  <c:v>0.88236296990878871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49408"/>
        <c:axId val="98797824"/>
      </c:lineChart>
      <c:catAx>
        <c:axId val="9844940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98797824"/>
        <c:crosses val="autoZero"/>
        <c:auto val="1"/>
        <c:lblAlgn val="ctr"/>
        <c:lblOffset val="100"/>
        <c:noMultiLvlLbl val="0"/>
      </c:catAx>
      <c:valAx>
        <c:axId val="98797824"/>
        <c:scaling>
          <c:orientation val="minMax"/>
        </c:scaling>
        <c:delete val="0"/>
        <c:axPos val="r"/>
        <c:majorGridlines/>
        <c:numFmt formatCode="0.00" sourceLinked="1"/>
        <c:majorTickMark val="out"/>
        <c:minorTickMark val="none"/>
        <c:tickLblPos val="nextTo"/>
        <c:crossAx val="98449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Profitability!$B$6</c:f>
              <c:strCache>
                <c:ptCount val="1"/>
                <c:pt idx="0">
                  <c:v>EPS TELUS</c:v>
                </c:pt>
              </c:strCache>
            </c:strRef>
          </c:tx>
          <c:cat>
            <c:numRef>
              <c:f>Profitability!$C$5:$F$5</c:f>
              <c:numCache>
                <c:formatCode>General</c:formatCode>
                <c:ptCount val="4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</c:numCache>
            </c:numRef>
          </c:cat>
          <c:val>
            <c:numRef>
              <c:f>Profitability!$C$6:$F$6</c:f>
              <c:numCache>
                <c:formatCode>General</c:formatCode>
                <c:ptCount val="4"/>
                <c:pt idx="0">
                  <c:v>2.02</c:v>
                </c:pt>
                <c:pt idx="1">
                  <c:v>1.87</c:v>
                </c:pt>
                <c:pt idx="2">
                  <c:v>1.63</c:v>
                </c:pt>
                <c:pt idx="3">
                  <c:v>1.57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Profitability!$B$7</c:f>
              <c:strCache>
                <c:ptCount val="1"/>
                <c:pt idx="0">
                  <c:v>EPS ROGERS</c:v>
                </c:pt>
              </c:strCache>
            </c:strRef>
          </c:tx>
          <c:cat>
            <c:numRef>
              <c:f>Profitability!$C$5:$F$5</c:f>
              <c:numCache>
                <c:formatCode>General</c:formatCode>
                <c:ptCount val="4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</c:numCache>
            </c:numRef>
          </c:cat>
          <c:val>
            <c:numRef>
              <c:f>Profitability!$C$7:$F$7</c:f>
              <c:numCache>
                <c:formatCode>General</c:formatCode>
                <c:ptCount val="4"/>
                <c:pt idx="0">
                  <c:v>3.32</c:v>
                </c:pt>
                <c:pt idx="1">
                  <c:v>2.91</c:v>
                </c:pt>
                <c:pt idx="2">
                  <c:v>2.59</c:v>
                </c:pt>
                <c:pt idx="3">
                  <c:v>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48384"/>
        <c:axId val="98213184"/>
      </c:lineChart>
      <c:catAx>
        <c:axId val="98448384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98213184"/>
        <c:crosses val="autoZero"/>
        <c:auto val="1"/>
        <c:lblAlgn val="ctr"/>
        <c:lblOffset val="100"/>
        <c:noMultiLvlLbl val="0"/>
      </c:catAx>
      <c:valAx>
        <c:axId val="98213184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98448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Profitability!$B$54</c:f>
              <c:strCache>
                <c:ptCount val="1"/>
                <c:pt idx="0">
                  <c:v>Cash from Operating Activities Telus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Profitability!$C$51:$F$51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Profitability!$C$54:$F$54</c:f>
              <c:numCache>
                <c:formatCode>_("$"* #,##0_);_("$"* \(#,##0\);_("$"* "-"??_);_(@_)</c:formatCode>
                <c:ptCount val="4"/>
                <c:pt idx="0">
                  <c:v>2904</c:v>
                </c:pt>
                <c:pt idx="1">
                  <c:v>2670</c:v>
                </c:pt>
                <c:pt idx="2">
                  <c:v>2550</c:v>
                </c:pt>
                <c:pt idx="3">
                  <c:v>3219</c:v>
                </c:pt>
              </c:numCache>
            </c:numRef>
          </c:val>
        </c:ser>
        <c:ser>
          <c:idx val="3"/>
          <c:order val="3"/>
          <c:tx>
            <c:strRef>
              <c:f>Profitability!$B$55</c:f>
              <c:strCache>
                <c:ptCount val="1"/>
                <c:pt idx="0">
                  <c:v>Cash from Operating Activities Rogers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Profitability!$C$51:$F$51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Profitability!$C$55:$F$55</c:f>
              <c:numCache>
                <c:formatCode>_("$"* #,##0_);_("$"* \(#,##0\);_("$"* "-"??_);_(@_)</c:formatCode>
                <c:ptCount val="4"/>
                <c:pt idx="0">
                  <c:v>3790</c:v>
                </c:pt>
                <c:pt idx="1">
                  <c:v>3494</c:v>
                </c:pt>
                <c:pt idx="2">
                  <c:v>3791</c:v>
                </c:pt>
                <c:pt idx="3">
                  <c:v>3421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16224"/>
        <c:axId val="115620032"/>
      </c:barChart>
      <c:lineChart>
        <c:grouping val="standard"/>
        <c:varyColors val="0"/>
        <c:ser>
          <c:idx val="0"/>
          <c:order val="0"/>
          <c:tx>
            <c:strRef>
              <c:f>Profitability!$B$52</c:f>
              <c:strCache>
                <c:ptCount val="1"/>
                <c:pt idx="0">
                  <c:v>CRR Telus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marker>
          <c:cat>
            <c:numRef>
              <c:f>Profitability!$C$51:$F$51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Profitability!$C$52:$F$52</c:f>
              <c:numCache>
                <c:formatCode>0.0</c:formatCode>
                <c:ptCount val="4"/>
                <c:pt idx="0">
                  <c:v>2.9098196392785569</c:v>
                </c:pt>
                <c:pt idx="1">
                  <c:v>2.5477099236641223</c:v>
                </c:pt>
                <c:pt idx="2">
                  <c:v>2.0918785890073832</c:v>
                </c:pt>
                <c:pt idx="3">
                  <c:v>2.4423368740515934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Profitability!$B$53</c:f>
              <c:strCache>
                <c:ptCount val="1"/>
                <c:pt idx="0">
                  <c:v>CRR Rogers</c:v>
                </c:pt>
              </c:strCache>
            </c:strRef>
          </c:tx>
          <c:marker>
            <c:spPr>
              <a:solidFill>
                <a:schemeClr val="accent2">
                  <a:lumMod val="60000"/>
                  <a:lumOff val="40000"/>
                </a:schemeClr>
              </a:solidFill>
            </c:spPr>
          </c:marker>
          <c:cat>
            <c:numRef>
              <c:f>Profitability!$C$51:$F$51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Profitability!$C$53:$F$53</c:f>
              <c:numCache>
                <c:formatCode>0.0</c:formatCode>
                <c:ptCount val="4"/>
                <c:pt idx="0">
                  <c:v>2.5642760487144791</c:v>
                </c:pt>
                <c:pt idx="1">
                  <c:v>2.3262316910785619</c:v>
                </c:pt>
                <c:pt idx="2">
                  <c:v>2.4254638515674984</c:v>
                </c:pt>
                <c:pt idx="3">
                  <c:v>2.0123529411764705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76736"/>
        <c:axId val="115640000"/>
      </c:lineChart>
      <c:catAx>
        <c:axId val="104116224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115620032"/>
        <c:crosses val="autoZero"/>
        <c:auto val="1"/>
        <c:lblAlgn val="ctr"/>
        <c:lblOffset val="100"/>
        <c:noMultiLvlLbl val="0"/>
      </c:catAx>
      <c:valAx>
        <c:axId val="115620032"/>
        <c:scaling>
          <c:orientation val="minMax"/>
        </c:scaling>
        <c:delete val="0"/>
        <c:axPos val="r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4116224"/>
        <c:crosses val="autoZero"/>
        <c:crossBetween val="between"/>
      </c:valAx>
      <c:valAx>
        <c:axId val="115640000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crossAx val="98676736"/>
        <c:crosses val="max"/>
        <c:crossBetween val="between"/>
      </c:valAx>
      <c:catAx>
        <c:axId val="9867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640000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31</xdr:row>
      <xdr:rowOff>185737</xdr:rowOff>
    </xdr:from>
    <xdr:to>
      <xdr:col>7</xdr:col>
      <xdr:colOff>352425</xdr:colOff>
      <xdr:row>46</xdr:row>
      <xdr:rowOff>71437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552450</xdr:colOff>
      <xdr:row>48</xdr:row>
      <xdr:rowOff>109537</xdr:rowOff>
    </xdr:from>
    <xdr:to>
      <xdr:col>11</xdr:col>
      <xdr:colOff>390525</xdr:colOff>
      <xdr:row>62</xdr:row>
      <xdr:rowOff>185737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561975</xdr:colOff>
      <xdr:row>86</xdr:row>
      <xdr:rowOff>157162</xdr:rowOff>
    </xdr:from>
    <xdr:to>
      <xdr:col>10</xdr:col>
      <xdr:colOff>114300</xdr:colOff>
      <xdr:row>101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24</xdr:row>
      <xdr:rowOff>14287</xdr:rowOff>
    </xdr:from>
    <xdr:to>
      <xdr:col>12</xdr:col>
      <xdr:colOff>523875</xdr:colOff>
      <xdr:row>38</xdr:row>
      <xdr:rowOff>90487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128587</xdr:rowOff>
    </xdr:from>
    <xdr:to>
      <xdr:col>6</xdr:col>
      <xdr:colOff>504825</xdr:colOff>
      <xdr:row>46</xdr:row>
      <xdr:rowOff>14287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3</xdr:row>
      <xdr:rowOff>42862</xdr:rowOff>
    </xdr:from>
    <xdr:to>
      <xdr:col>15</xdr:col>
      <xdr:colOff>57150</xdr:colOff>
      <xdr:row>17</xdr:row>
      <xdr:rowOff>119062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200025</xdr:colOff>
      <xdr:row>55</xdr:row>
      <xdr:rowOff>128587</xdr:rowOff>
    </xdr:from>
    <xdr:to>
      <xdr:col>11</xdr:col>
      <xdr:colOff>504825</xdr:colOff>
      <xdr:row>70</xdr:row>
      <xdr:rowOff>14287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B4" workbookViewId="0">
      <selection activeCell="I31" sqref="I31:L31"/>
    </sheetView>
  </sheetViews>
  <sheetFormatPr defaultRowHeight="15" x14ac:dyDescent="0.25"/>
  <cols>
    <col min="2" max="2" width="28.140625" customWidth="1"/>
    <col min="3" max="6" width="13.28515625" customWidth="1"/>
    <col min="8" max="8" width="28.140625" customWidth="1"/>
    <col min="9" max="12" width="13.28515625" customWidth="1"/>
  </cols>
  <sheetData>
    <row r="1" spans="1:13" x14ac:dyDescent="0.25">
      <c r="B1" t="s">
        <v>119</v>
      </c>
      <c r="C1" s="12"/>
    </row>
    <row r="2" spans="1:13" x14ac:dyDescent="0.25">
      <c r="B2" t="s">
        <v>120</v>
      </c>
      <c r="C2" s="12"/>
      <c r="H2" t="s">
        <v>121</v>
      </c>
    </row>
    <row r="4" spans="1:13" ht="4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H4" s="1" t="s">
        <v>0</v>
      </c>
      <c r="I4" s="1" t="s">
        <v>1</v>
      </c>
      <c r="J4" s="1" t="s">
        <v>2</v>
      </c>
      <c r="K4" s="1" t="s">
        <v>3</v>
      </c>
      <c r="L4" s="1" t="s">
        <v>4</v>
      </c>
    </row>
    <row r="5" spans="1:13" x14ac:dyDescent="0.25">
      <c r="A5" t="s">
        <v>150</v>
      </c>
      <c r="B5" s="22" t="s">
        <v>152</v>
      </c>
      <c r="C5" s="24">
        <v>10079</v>
      </c>
      <c r="D5" s="24">
        <v>9606</v>
      </c>
      <c r="E5" s="24">
        <v>9131</v>
      </c>
      <c r="F5" s="24"/>
      <c r="G5" s="25"/>
      <c r="H5" s="24"/>
      <c r="I5" s="24"/>
      <c r="J5" s="24"/>
      <c r="K5" s="24"/>
      <c r="L5" s="24"/>
      <c r="M5" s="25"/>
    </row>
    <row r="6" spans="1:13" x14ac:dyDescent="0.25">
      <c r="A6" t="s">
        <v>151</v>
      </c>
      <c r="B6" s="22" t="s">
        <v>153</v>
      </c>
      <c r="C6" s="24">
        <v>773</v>
      </c>
      <c r="D6" s="24">
        <v>719</v>
      </c>
      <c r="E6" s="24">
        <v>611</v>
      </c>
      <c r="F6" s="24"/>
      <c r="G6" s="25"/>
      <c r="H6" s="24"/>
      <c r="I6" s="24"/>
      <c r="J6" s="24"/>
      <c r="K6" s="24"/>
      <c r="L6" s="24"/>
      <c r="M6" s="25"/>
    </row>
    <row r="7" spans="1:13" x14ac:dyDescent="0.25">
      <c r="B7" s="23" t="s">
        <v>5</v>
      </c>
      <c r="C7" s="5">
        <v>10852</v>
      </c>
      <c r="D7" s="5">
        <v>10325</v>
      </c>
      <c r="E7" s="5">
        <v>9742</v>
      </c>
      <c r="F7" s="5">
        <v>9606</v>
      </c>
      <c r="H7" s="2" t="s">
        <v>5</v>
      </c>
      <c r="I7" s="3">
        <v>12486</v>
      </c>
      <c r="J7" s="3">
        <v>12346</v>
      </c>
      <c r="K7" s="3">
        <v>12142</v>
      </c>
      <c r="L7" s="3">
        <v>11731</v>
      </c>
    </row>
    <row r="8" spans="1:13" s="14" customFormat="1" x14ac:dyDescent="0.25">
      <c r="B8" s="6" t="s">
        <v>6</v>
      </c>
      <c r="C8" s="6">
        <v>69</v>
      </c>
      <c r="D8" s="6">
        <v>72</v>
      </c>
      <c r="E8" s="6">
        <v>50</v>
      </c>
      <c r="F8" s="6" t="s">
        <v>7</v>
      </c>
      <c r="H8" s="6" t="s">
        <v>6</v>
      </c>
      <c r="I8" s="6" t="s">
        <v>7</v>
      </c>
      <c r="J8" s="6" t="s">
        <v>7</v>
      </c>
      <c r="K8" s="6" t="s">
        <v>7</v>
      </c>
      <c r="L8" s="6" t="s">
        <v>7</v>
      </c>
    </row>
    <row r="9" spans="1:13" x14ac:dyDescent="0.25">
      <c r="B9" s="4" t="s">
        <v>8</v>
      </c>
      <c r="C9" s="5">
        <v>10921</v>
      </c>
      <c r="D9" s="5">
        <v>10397</v>
      </c>
      <c r="E9" s="5">
        <v>9792</v>
      </c>
      <c r="F9" s="5">
        <v>9606</v>
      </c>
      <c r="H9" s="2" t="s">
        <v>8</v>
      </c>
      <c r="I9" s="3">
        <v>12486</v>
      </c>
      <c r="J9" s="3">
        <v>12346</v>
      </c>
      <c r="K9" s="3">
        <v>12142</v>
      </c>
      <c r="L9" s="3">
        <v>11731</v>
      </c>
    </row>
    <row r="10" spans="1:13" s="14" customFormat="1" x14ac:dyDescent="0.25">
      <c r="B10" s="6" t="s">
        <v>9</v>
      </c>
      <c r="C10" s="9">
        <v>4820</v>
      </c>
      <c r="D10" s="9">
        <v>4726</v>
      </c>
      <c r="E10" s="9">
        <v>4236</v>
      </c>
      <c r="F10" s="9">
        <v>3278</v>
      </c>
      <c r="H10" s="6" t="s">
        <v>9</v>
      </c>
      <c r="I10" s="9">
        <v>7729</v>
      </c>
      <c r="J10" s="9">
        <v>7671</v>
      </c>
      <c r="K10" s="9">
        <v>7571</v>
      </c>
      <c r="L10" s="9">
        <v>1380</v>
      </c>
    </row>
    <row r="11" spans="1:13" x14ac:dyDescent="0.25">
      <c r="B11" s="7" t="s">
        <v>10</v>
      </c>
      <c r="C11" s="8">
        <v>6032</v>
      </c>
      <c r="D11" s="8">
        <v>5599</v>
      </c>
      <c r="E11" s="8">
        <v>5506</v>
      </c>
      <c r="F11" s="8">
        <v>6328</v>
      </c>
      <c r="H11" s="2" t="s">
        <v>10</v>
      </c>
      <c r="I11" s="3">
        <v>4757</v>
      </c>
      <c r="J11" s="3">
        <v>4675</v>
      </c>
      <c r="K11" s="3">
        <v>4571</v>
      </c>
      <c r="L11" s="3">
        <v>10351</v>
      </c>
    </row>
    <row r="12" spans="1:13" ht="30" x14ac:dyDescent="0.25">
      <c r="B12" s="2" t="s">
        <v>11</v>
      </c>
      <c r="C12" s="3">
        <v>2091</v>
      </c>
      <c r="D12" s="3">
        <v>1880</v>
      </c>
      <c r="E12" s="3">
        <v>1842</v>
      </c>
      <c r="F12" s="3">
        <v>2647</v>
      </c>
      <c r="H12" s="2" t="s">
        <v>11</v>
      </c>
      <c r="I12" s="2" t="s">
        <v>7</v>
      </c>
      <c r="J12" s="2" t="s">
        <v>7</v>
      </c>
      <c r="K12" s="2" t="s">
        <v>7</v>
      </c>
      <c r="L12" s="3">
        <v>5888</v>
      </c>
    </row>
    <row r="13" spans="1:13" x14ac:dyDescent="0.25">
      <c r="B13" s="2" t="s">
        <v>12</v>
      </c>
      <c r="C13" s="2" t="s">
        <v>7</v>
      </c>
      <c r="D13" s="2" t="s">
        <v>7</v>
      </c>
      <c r="E13" s="2" t="s">
        <v>7</v>
      </c>
      <c r="F13" s="2" t="s">
        <v>7</v>
      </c>
      <c r="H13" s="2" t="s">
        <v>12</v>
      </c>
      <c r="I13" s="2" t="s">
        <v>7</v>
      </c>
      <c r="J13" s="2" t="s">
        <v>7</v>
      </c>
      <c r="K13" s="2" t="s">
        <v>7</v>
      </c>
      <c r="L13" s="2" t="s">
        <v>7</v>
      </c>
    </row>
    <row r="14" spans="1:13" x14ac:dyDescent="0.25">
      <c r="B14" s="2" t="s">
        <v>13</v>
      </c>
      <c r="C14" s="3">
        <v>1865</v>
      </c>
      <c r="D14" s="3">
        <v>1810</v>
      </c>
      <c r="E14" s="3">
        <v>1741</v>
      </c>
      <c r="F14" s="3">
        <v>1722</v>
      </c>
      <c r="H14" s="2" t="s">
        <v>13</v>
      </c>
      <c r="I14" s="3">
        <v>1819</v>
      </c>
      <c r="J14" s="3">
        <v>1743</v>
      </c>
      <c r="K14" s="3">
        <v>1639</v>
      </c>
      <c r="L14" s="3">
        <v>1730</v>
      </c>
    </row>
    <row r="15" spans="1:13" ht="30" x14ac:dyDescent="0.25">
      <c r="B15" s="2" t="s">
        <v>14</v>
      </c>
      <c r="C15" s="2" t="s">
        <v>7</v>
      </c>
      <c r="D15" s="2" t="s">
        <v>7</v>
      </c>
      <c r="E15" s="2" t="s">
        <v>7</v>
      </c>
      <c r="F15" s="2" t="s">
        <v>7</v>
      </c>
      <c r="H15" s="2" t="s">
        <v>14</v>
      </c>
      <c r="I15" s="2" t="s">
        <v>7</v>
      </c>
      <c r="J15" s="2" t="s">
        <v>7</v>
      </c>
      <c r="K15" s="2" t="s">
        <v>7</v>
      </c>
      <c r="L15" s="2" t="s">
        <v>7</v>
      </c>
    </row>
    <row r="16" spans="1:13" x14ac:dyDescent="0.25">
      <c r="B16" s="4" t="s">
        <v>15</v>
      </c>
      <c r="C16" s="4">
        <v>38</v>
      </c>
      <c r="D16" s="4">
        <v>13</v>
      </c>
      <c r="E16" s="4">
        <v>64</v>
      </c>
      <c r="F16" s="4">
        <v>289</v>
      </c>
      <c r="H16" s="2" t="s">
        <v>15</v>
      </c>
      <c r="I16" s="2">
        <v>172</v>
      </c>
      <c r="J16" s="2">
        <v>166</v>
      </c>
      <c r="K16" s="2">
        <v>138</v>
      </c>
      <c r="L16" s="2">
        <v>172</v>
      </c>
    </row>
    <row r="17" spans="2:12" s="14" customFormat="1" ht="30" x14ac:dyDescent="0.25">
      <c r="B17" s="6" t="s">
        <v>16</v>
      </c>
      <c r="C17" s="6" t="s">
        <v>7</v>
      </c>
      <c r="D17" s="6" t="s">
        <v>7</v>
      </c>
      <c r="E17" s="6" t="s">
        <v>7</v>
      </c>
      <c r="F17" s="6" t="s">
        <v>7</v>
      </c>
      <c r="H17" s="6" t="s">
        <v>16</v>
      </c>
      <c r="I17" s="6" t="s">
        <v>7</v>
      </c>
      <c r="J17" s="6" t="s">
        <v>7</v>
      </c>
      <c r="K17" s="6" t="s">
        <v>7</v>
      </c>
      <c r="L17" s="6" t="s">
        <v>7</v>
      </c>
    </row>
    <row r="18" spans="2:12" s="14" customFormat="1" x14ac:dyDescent="0.25">
      <c r="B18" s="17" t="s">
        <v>17</v>
      </c>
      <c r="C18" s="18">
        <v>8814</v>
      </c>
      <c r="D18" s="18">
        <v>8429</v>
      </c>
      <c r="E18" s="18">
        <v>7883</v>
      </c>
      <c r="F18" s="18">
        <v>7936</v>
      </c>
      <c r="H18" s="6" t="s">
        <v>17</v>
      </c>
      <c r="I18" s="9">
        <v>9720</v>
      </c>
      <c r="J18" s="9">
        <v>9580</v>
      </c>
      <c r="K18" s="9">
        <v>9348</v>
      </c>
      <c r="L18" s="9">
        <v>9170</v>
      </c>
    </row>
    <row r="19" spans="2:12" x14ac:dyDescent="0.25">
      <c r="B19" s="2" t="s">
        <v>18</v>
      </c>
      <c r="C19" s="3">
        <v>2107</v>
      </c>
      <c r="D19" s="3">
        <v>1968</v>
      </c>
      <c r="E19" s="3">
        <v>1909</v>
      </c>
      <c r="F19" s="3">
        <v>1670</v>
      </c>
      <c r="H19" s="2" t="s">
        <v>18</v>
      </c>
      <c r="I19" s="3">
        <v>2766</v>
      </c>
      <c r="J19" s="3">
        <v>2766</v>
      </c>
      <c r="K19" s="3">
        <v>2794</v>
      </c>
      <c r="L19" s="3">
        <v>2561</v>
      </c>
    </row>
    <row r="20" spans="2:12" ht="30" x14ac:dyDescent="0.25">
      <c r="B20" s="2" t="s">
        <v>19</v>
      </c>
      <c r="C20" s="2" t="s">
        <v>7</v>
      </c>
      <c r="D20" s="2" t="s">
        <v>7</v>
      </c>
      <c r="E20" s="2" t="s">
        <v>7</v>
      </c>
      <c r="F20" s="2" t="s">
        <v>7</v>
      </c>
      <c r="H20" s="2" t="s">
        <v>19</v>
      </c>
      <c r="I20" s="2" t="s">
        <v>7</v>
      </c>
      <c r="J20" s="2" t="s">
        <v>7</v>
      </c>
      <c r="K20" s="2" t="s">
        <v>7</v>
      </c>
      <c r="L20" s="2" t="s">
        <v>7</v>
      </c>
    </row>
    <row r="21" spans="2:12" x14ac:dyDescent="0.25">
      <c r="B21" s="2" t="s">
        <v>20</v>
      </c>
      <c r="C21" s="2" t="s">
        <v>7</v>
      </c>
      <c r="D21" s="2" t="s">
        <v>7</v>
      </c>
      <c r="E21" s="2" t="s">
        <v>7</v>
      </c>
      <c r="F21" s="2" t="s">
        <v>7</v>
      </c>
      <c r="H21" s="2" t="s">
        <v>20</v>
      </c>
      <c r="I21" s="2" t="s">
        <v>7</v>
      </c>
      <c r="J21" s="2" t="s">
        <v>7</v>
      </c>
      <c r="K21" s="2" t="s">
        <v>7</v>
      </c>
      <c r="L21" s="2" t="s">
        <v>7</v>
      </c>
    </row>
    <row r="22" spans="2:12" s="14" customFormat="1" x14ac:dyDescent="0.25">
      <c r="B22" s="6" t="s">
        <v>21</v>
      </c>
      <c r="C22" s="6">
        <v>-5</v>
      </c>
      <c r="D22" s="6">
        <v>-4</v>
      </c>
      <c r="E22" s="6">
        <v>-4</v>
      </c>
      <c r="F22" s="6">
        <v>-32</v>
      </c>
      <c r="H22" s="6" t="s">
        <v>21</v>
      </c>
      <c r="I22" s="6">
        <v>15</v>
      </c>
      <c r="J22" s="6">
        <v>1</v>
      </c>
      <c r="K22" s="6">
        <v>-1</v>
      </c>
      <c r="L22" s="6">
        <v>-5</v>
      </c>
    </row>
    <row r="23" spans="2:12" x14ac:dyDescent="0.25">
      <c r="B23" s="7" t="s">
        <v>22</v>
      </c>
      <c r="C23" s="8">
        <v>1775</v>
      </c>
      <c r="D23" s="8">
        <v>1591</v>
      </c>
      <c r="E23" s="8">
        <v>1387</v>
      </c>
      <c r="F23" s="8">
        <v>1205</v>
      </c>
      <c r="H23" s="2" t="s">
        <v>22</v>
      </c>
      <c r="I23" s="3">
        <v>2352</v>
      </c>
      <c r="J23" s="3">
        <v>2135</v>
      </c>
      <c r="K23" s="3">
        <v>2114</v>
      </c>
      <c r="L23" s="3">
        <v>1980</v>
      </c>
    </row>
    <row r="24" spans="2:12" x14ac:dyDescent="0.25">
      <c r="B24" s="7" t="s">
        <v>23</v>
      </c>
      <c r="C24" s="8">
        <v>1318</v>
      </c>
      <c r="D24" s="8">
        <v>1215</v>
      </c>
      <c r="E24" s="8">
        <v>1052</v>
      </c>
      <c r="F24" s="8">
        <v>1002</v>
      </c>
      <c r="H24" s="2" t="s">
        <v>23</v>
      </c>
      <c r="I24" s="3">
        <v>1732</v>
      </c>
      <c r="J24" s="3">
        <v>1590</v>
      </c>
      <c r="K24" s="3">
        <v>1502</v>
      </c>
      <c r="L24" s="3">
        <v>1478</v>
      </c>
    </row>
    <row r="25" spans="2:12" x14ac:dyDescent="0.25">
      <c r="B25" s="2" t="s">
        <v>24</v>
      </c>
      <c r="C25" s="2">
        <v>0</v>
      </c>
      <c r="D25" s="2">
        <v>4</v>
      </c>
      <c r="E25" s="2">
        <v>-4</v>
      </c>
      <c r="F25" s="2">
        <v>-4</v>
      </c>
      <c r="H25" s="2" t="s">
        <v>24</v>
      </c>
      <c r="I25" s="2" t="s">
        <v>7</v>
      </c>
      <c r="J25" s="2" t="s">
        <v>7</v>
      </c>
      <c r="K25" s="2" t="s">
        <v>7</v>
      </c>
      <c r="L25" s="2" t="s">
        <v>7</v>
      </c>
    </row>
    <row r="26" spans="2:12" x14ac:dyDescent="0.25">
      <c r="B26" s="2" t="s">
        <v>25</v>
      </c>
      <c r="C26" s="2" t="s">
        <v>7</v>
      </c>
      <c r="D26" s="2" t="s">
        <v>7</v>
      </c>
      <c r="E26" s="2" t="s">
        <v>7</v>
      </c>
      <c r="F26" s="2" t="s">
        <v>7</v>
      </c>
      <c r="H26" s="2" t="s">
        <v>25</v>
      </c>
      <c r="I26" s="2" t="s">
        <v>7</v>
      </c>
      <c r="J26" s="2" t="s">
        <v>7</v>
      </c>
      <c r="K26" s="2" t="s">
        <v>7</v>
      </c>
      <c r="L26" s="2" t="s">
        <v>7</v>
      </c>
    </row>
    <row r="27" spans="2:12" ht="30" x14ac:dyDescent="0.25">
      <c r="B27" s="2" t="s">
        <v>26</v>
      </c>
      <c r="C27" s="3">
        <v>1318</v>
      </c>
      <c r="D27" s="3">
        <v>1219</v>
      </c>
      <c r="E27" s="3">
        <v>1048</v>
      </c>
      <c r="F27" s="2">
        <v>998</v>
      </c>
      <c r="H27" s="2" t="s">
        <v>26</v>
      </c>
      <c r="I27" s="3">
        <v>1732</v>
      </c>
      <c r="J27" s="3">
        <v>1590</v>
      </c>
      <c r="K27" s="3">
        <v>1502</v>
      </c>
      <c r="L27" s="3">
        <v>1478</v>
      </c>
    </row>
    <row r="28" spans="2:12" x14ac:dyDescent="0.25">
      <c r="B28" s="2" t="s">
        <v>27</v>
      </c>
      <c r="C28" s="2" t="s">
        <v>7</v>
      </c>
      <c r="D28" s="2" t="s">
        <v>7</v>
      </c>
      <c r="E28" s="2" t="s">
        <v>7</v>
      </c>
      <c r="F28" s="2" t="s">
        <v>7</v>
      </c>
      <c r="H28" s="2" t="s">
        <v>27</v>
      </c>
      <c r="I28" s="2" t="s">
        <v>7</v>
      </c>
      <c r="J28" s="2" t="s">
        <v>7</v>
      </c>
      <c r="K28" s="2" t="s">
        <v>7</v>
      </c>
      <c r="L28" s="2" t="s">
        <v>7</v>
      </c>
    </row>
    <row r="29" spans="2:12" x14ac:dyDescent="0.25">
      <c r="B29" s="4" t="s">
        <v>28</v>
      </c>
      <c r="C29" s="4" t="s">
        <v>7</v>
      </c>
      <c r="D29" s="4" t="s">
        <v>7</v>
      </c>
      <c r="E29" s="4" t="s">
        <v>7</v>
      </c>
      <c r="F29" s="4" t="s">
        <v>7</v>
      </c>
      <c r="H29" s="2" t="s">
        <v>28</v>
      </c>
      <c r="I29" s="2" t="s">
        <v>7</v>
      </c>
      <c r="J29" s="2" t="s">
        <v>7</v>
      </c>
      <c r="K29" s="2" t="s">
        <v>7</v>
      </c>
      <c r="L29" s="2" t="s">
        <v>7</v>
      </c>
    </row>
    <row r="30" spans="2:12" s="14" customFormat="1" x14ac:dyDescent="0.25">
      <c r="B30" s="6" t="s">
        <v>29</v>
      </c>
      <c r="C30" s="6" t="s">
        <v>7</v>
      </c>
      <c r="D30" s="6" t="s">
        <v>7</v>
      </c>
      <c r="E30" s="6" t="s">
        <v>7</v>
      </c>
      <c r="F30" s="6" t="s">
        <v>7</v>
      </c>
      <c r="H30" s="6" t="s">
        <v>29</v>
      </c>
      <c r="I30" s="6" t="s">
        <v>7</v>
      </c>
      <c r="J30" s="6" t="s">
        <v>7</v>
      </c>
      <c r="K30" s="6" t="s">
        <v>7</v>
      </c>
      <c r="L30" s="6" t="s">
        <v>7</v>
      </c>
    </row>
    <row r="31" spans="2:12" x14ac:dyDescent="0.25">
      <c r="B31" s="7" t="s">
        <v>30</v>
      </c>
      <c r="C31" s="8">
        <v>1318</v>
      </c>
      <c r="D31" s="8">
        <v>1219</v>
      </c>
      <c r="E31" s="8">
        <v>1048</v>
      </c>
      <c r="F31" s="7">
        <v>998</v>
      </c>
      <c r="H31" s="2" t="s">
        <v>30</v>
      </c>
      <c r="I31" s="3">
        <v>1700</v>
      </c>
      <c r="J31" s="3">
        <v>1563</v>
      </c>
      <c r="K31" s="3">
        <v>1502</v>
      </c>
      <c r="L31" s="3">
        <v>1478</v>
      </c>
    </row>
    <row r="32" spans="2:12" x14ac:dyDescent="0.25">
      <c r="B32" s="2" t="s">
        <v>31</v>
      </c>
      <c r="C32" s="2" t="s">
        <v>7</v>
      </c>
      <c r="D32" s="2" t="s">
        <v>7</v>
      </c>
      <c r="E32" s="2" t="s">
        <v>7</v>
      </c>
      <c r="F32" s="2" t="s">
        <v>7</v>
      </c>
      <c r="H32" s="2" t="s">
        <v>31</v>
      </c>
      <c r="I32" s="2" t="s">
        <v>7</v>
      </c>
      <c r="J32" s="2" t="s">
        <v>7</v>
      </c>
      <c r="K32" s="2" t="s">
        <v>7</v>
      </c>
      <c r="L32" s="2" t="s">
        <v>7</v>
      </c>
    </row>
    <row r="33" spans="2:12" ht="30" x14ac:dyDescent="0.25">
      <c r="B33" s="2" t="s">
        <v>32</v>
      </c>
      <c r="C33" s="3">
        <v>1318</v>
      </c>
      <c r="D33" s="3">
        <v>1219</v>
      </c>
      <c r="E33" s="3">
        <v>1048</v>
      </c>
      <c r="F33" s="2">
        <v>998</v>
      </c>
      <c r="H33" s="2" t="s">
        <v>32</v>
      </c>
      <c r="I33" s="3">
        <v>1732</v>
      </c>
      <c r="J33" s="3">
        <v>1590</v>
      </c>
      <c r="K33" s="3">
        <v>1502</v>
      </c>
      <c r="L33" s="3">
        <v>1478</v>
      </c>
    </row>
    <row r="34" spans="2:12" ht="30" x14ac:dyDescent="0.25">
      <c r="B34" s="2" t="s">
        <v>33</v>
      </c>
      <c r="C34" s="3">
        <v>1318</v>
      </c>
      <c r="D34" s="3">
        <v>1219</v>
      </c>
      <c r="E34" s="3">
        <v>1048</v>
      </c>
      <c r="F34" s="2">
        <v>998</v>
      </c>
      <c r="H34" s="2" t="s">
        <v>33</v>
      </c>
      <c r="I34" s="3">
        <v>1700</v>
      </c>
      <c r="J34" s="3">
        <v>1563</v>
      </c>
      <c r="K34" s="3">
        <v>1502</v>
      </c>
      <c r="L34" s="3">
        <v>1478</v>
      </c>
    </row>
    <row r="35" spans="2:12" ht="30" x14ac:dyDescent="0.25">
      <c r="B35" s="2" t="s">
        <v>34</v>
      </c>
      <c r="C35" s="2" t="s">
        <v>7</v>
      </c>
      <c r="D35" s="2" t="s">
        <v>7</v>
      </c>
      <c r="E35" s="2" t="s">
        <v>7</v>
      </c>
      <c r="F35" s="2" t="s">
        <v>7</v>
      </c>
      <c r="H35" s="2" t="s">
        <v>34</v>
      </c>
      <c r="I35" s="2" t="s">
        <v>7</v>
      </c>
      <c r="J35" s="2" t="s">
        <v>7</v>
      </c>
      <c r="K35" s="2" t="s">
        <v>7</v>
      </c>
      <c r="L35" s="2" t="s">
        <v>7</v>
      </c>
    </row>
    <row r="36" spans="2:12" ht="30" x14ac:dyDescent="0.25">
      <c r="B36" s="2" t="s">
        <v>35</v>
      </c>
      <c r="C36" s="2" t="s">
        <v>7</v>
      </c>
      <c r="D36" s="2" t="s">
        <v>7</v>
      </c>
      <c r="E36" s="2" t="s">
        <v>7</v>
      </c>
      <c r="F36" s="2" t="s">
        <v>7</v>
      </c>
      <c r="H36" s="2" t="s">
        <v>35</v>
      </c>
      <c r="I36" s="2" t="s">
        <v>7</v>
      </c>
      <c r="J36" s="2" t="s">
        <v>7</v>
      </c>
      <c r="K36" s="2" t="s">
        <v>7</v>
      </c>
      <c r="L36" s="2" t="s">
        <v>7</v>
      </c>
    </row>
    <row r="37" spans="2:12" ht="30" x14ac:dyDescent="0.25">
      <c r="B37" s="2" t="s">
        <v>36</v>
      </c>
      <c r="C37" s="2" t="s">
        <v>7</v>
      </c>
      <c r="D37" s="2" t="s">
        <v>7</v>
      </c>
      <c r="E37" s="2" t="s">
        <v>7</v>
      </c>
      <c r="F37" s="2" t="s">
        <v>7</v>
      </c>
      <c r="H37" s="2" t="s">
        <v>36</v>
      </c>
      <c r="I37" s="2" t="s">
        <v>7</v>
      </c>
      <c r="J37" s="2" t="s">
        <v>7</v>
      </c>
      <c r="K37" s="2" t="s">
        <v>7</v>
      </c>
      <c r="L37" s="2" t="s">
        <v>7</v>
      </c>
    </row>
    <row r="38" spans="2:12" x14ac:dyDescent="0.25">
      <c r="B38" s="2" t="s">
        <v>37</v>
      </c>
      <c r="C38" s="2" t="s">
        <v>7</v>
      </c>
      <c r="D38" s="2" t="s">
        <v>7</v>
      </c>
      <c r="E38" s="2" t="s">
        <v>7</v>
      </c>
      <c r="F38" s="2">
        <v>0</v>
      </c>
      <c r="H38" s="2" t="s">
        <v>37</v>
      </c>
      <c r="I38" s="2" t="s">
        <v>7</v>
      </c>
      <c r="J38" s="2" t="s">
        <v>7</v>
      </c>
      <c r="K38" s="2" t="s">
        <v>7</v>
      </c>
      <c r="L38" s="2">
        <v>0</v>
      </c>
    </row>
    <row r="39" spans="2:12" ht="30" x14ac:dyDescent="0.25">
      <c r="B39" s="2" t="s">
        <v>38</v>
      </c>
      <c r="C39" s="2">
        <v>654</v>
      </c>
      <c r="D39" s="2">
        <v>652</v>
      </c>
      <c r="E39" s="2">
        <v>642</v>
      </c>
      <c r="F39" s="2">
        <v>636</v>
      </c>
      <c r="H39" s="2" t="s">
        <v>38</v>
      </c>
      <c r="I39" s="2">
        <v>522</v>
      </c>
      <c r="J39" s="2">
        <v>547</v>
      </c>
      <c r="K39" s="2">
        <v>580</v>
      </c>
      <c r="L39" s="2">
        <v>621</v>
      </c>
    </row>
    <row r="40" spans="2:12" ht="30" x14ac:dyDescent="0.25">
      <c r="B40" s="2" t="s">
        <v>39</v>
      </c>
      <c r="C40" s="2">
        <v>2.02</v>
      </c>
      <c r="D40" s="2">
        <v>1.87</v>
      </c>
      <c r="E40" s="2">
        <v>1.63</v>
      </c>
      <c r="F40" s="2">
        <v>1.57</v>
      </c>
      <c r="H40" s="2" t="s">
        <v>39</v>
      </c>
      <c r="I40" s="2">
        <v>3.32</v>
      </c>
      <c r="J40" s="2">
        <v>2.91</v>
      </c>
      <c r="K40" s="2">
        <v>2.59</v>
      </c>
      <c r="L40" s="2">
        <v>2.38</v>
      </c>
    </row>
    <row r="41" spans="2:12" ht="30" x14ac:dyDescent="0.25">
      <c r="B41" s="2" t="s">
        <v>40</v>
      </c>
      <c r="C41" s="2" t="s">
        <v>7</v>
      </c>
      <c r="D41" s="2" t="s">
        <v>7</v>
      </c>
      <c r="E41" s="2" t="s">
        <v>7</v>
      </c>
      <c r="F41" s="2" t="s">
        <v>7</v>
      </c>
      <c r="H41" s="2" t="s">
        <v>40</v>
      </c>
      <c r="I41" s="2" t="s">
        <v>7</v>
      </c>
      <c r="J41" s="2" t="s">
        <v>7</v>
      </c>
      <c r="K41" s="2" t="s">
        <v>7</v>
      </c>
      <c r="L41" s="2" t="s">
        <v>7</v>
      </c>
    </row>
    <row r="42" spans="2:12" ht="30" x14ac:dyDescent="0.25">
      <c r="B42" s="2" t="s">
        <v>41</v>
      </c>
      <c r="C42" s="2">
        <v>1.22</v>
      </c>
      <c r="D42" s="2">
        <v>1.1000000000000001</v>
      </c>
      <c r="E42" s="2">
        <v>1</v>
      </c>
      <c r="F42" s="2">
        <v>0.95</v>
      </c>
      <c r="H42" s="2" t="s">
        <v>41</v>
      </c>
      <c r="I42" s="2">
        <v>1.58</v>
      </c>
      <c r="J42" s="2">
        <v>1.42</v>
      </c>
      <c r="K42" s="2">
        <v>1.28</v>
      </c>
      <c r="L42" s="2">
        <v>1.1599999999999999</v>
      </c>
    </row>
    <row r="43" spans="2:12" ht="30" x14ac:dyDescent="0.25">
      <c r="B43" s="2" t="s">
        <v>42</v>
      </c>
      <c r="C43" s="2" t="s">
        <v>7</v>
      </c>
      <c r="D43" s="2" t="s">
        <v>7</v>
      </c>
      <c r="E43" s="2" t="s">
        <v>7</v>
      </c>
      <c r="F43" s="2" t="s">
        <v>7</v>
      </c>
      <c r="H43" s="2" t="s">
        <v>42</v>
      </c>
      <c r="I43" s="2" t="s">
        <v>7</v>
      </c>
      <c r="J43" s="2" t="s">
        <v>7</v>
      </c>
      <c r="K43" s="2" t="s">
        <v>7</v>
      </c>
      <c r="L43" s="2" t="s">
        <v>7</v>
      </c>
    </row>
    <row r="44" spans="2:12" ht="30" x14ac:dyDescent="0.25">
      <c r="B44" s="2" t="s">
        <v>43</v>
      </c>
      <c r="C44" s="2" t="s">
        <v>7</v>
      </c>
      <c r="D44" s="2" t="s">
        <v>7</v>
      </c>
      <c r="E44" s="2" t="s">
        <v>7</v>
      </c>
      <c r="F44" s="2" t="s">
        <v>7</v>
      </c>
      <c r="H44" s="2" t="s">
        <v>43</v>
      </c>
      <c r="I44" s="2" t="s">
        <v>7</v>
      </c>
      <c r="J44" s="2" t="s">
        <v>7</v>
      </c>
      <c r="K44" s="2" t="s">
        <v>7</v>
      </c>
      <c r="L44" s="2" t="s">
        <v>7</v>
      </c>
    </row>
    <row r="45" spans="2:12" ht="30" x14ac:dyDescent="0.25">
      <c r="B45" s="2" t="s">
        <v>44</v>
      </c>
      <c r="C45" s="2" t="s">
        <v>7</v>
      </c>
      <c r="D45" s="2" t="s">
        <v>7</v>
      </c>
      <c r="E45" s="2" t="s">
        <v>7</v>
      </c>
      <c r="F45" s="2" t="s">
        <v>7</v>
      </c>
      <c r="H45" s="2" t="s">
        <v>44</v>
      </c>
      <c r="I45" s="2" t="s">
        <v>7</v>
      </c>
      <c r="J45" s="2" t="s">
        <v>7</v>
      </c>
      <c r="K45" s="2" t="s">
        <v>7</v>
      </c>
      <c r="L45" s="2" t="s">
        <v>7</v>
      </c>
    </row>
    <row r="46" spans="2:12" ht="30" x14ac:dyDescent="0.25">
      <c r="B46" s="2" t="s">
        <v>45</v>
      </c>
      <c r="C46" s="2" t="s">
        <v>7</v>
      </c>
      <c r="D46" s="2" t="s">
        <v>7</v>
      </c>
      <c r="E46" s="2" t="s">
        <v>7</v>
      </c>
      <c r="F46" s="2" t="s">
        <v>7</v>
      </c>
      <c r="H46" s="2" t="s">
        <v>45</v>
      </c>
      <c r="I46" s="2" t="s">
        <v>7</v>
      </c>
      <c r="J46" s="2" t="s">
        <v>7</v>
      </c>
      <c r="K46" s="2" t="s">
        <v>7</v>
      </c>
      <c r="L46" s="2" t="s">
        <v>7</v>
      </c>
    </row>
    <row r="47" spans="2:12" x14ac:dyDescent="0.25">
      <c r="B47" s="2" t="s">
        <v>46</v>
      </c>
      <c r="C47" s="2" t="s">
        <v>7</v>
      </c>
      <c r="D47" s="2" t="s">
        <v>7</v>
      </c>
      <c r="E47" s="2" t="s">
        <v>7</v>
      </c>
      <c r="F47" s="2" t="s">
        <v>7</v>
      </c>
      <c r="H47" s="2" t="s">
        <v>46</v>
      </c>
      <c r="I47" s="2" t="s">
        <v>7</v>
      </c>
      <c r="J47" s="2" t="s">
        <v>7</v>
      </c>
      <c r="K47" s="2" t="s">
        <v>7</v>
      </c>
      <c r="L47" s="2" t="s">
        <v>7</v>
      </c>
    </row>
    <row r="48" spans="2:12" x14ac:dyDescent="0.25">
      <c r="B48" s="2" t="s">
        <v>47</v>
      </c>
      <c r="C48" s="2" t="s">
        <v>7</v>
      </c>
      <c r="D48" s="2" t="s">
        <v>7</v>
      </c>
      <c r="E48" s="2" t="s">
        <v>7</v>
      </c>
      <c r="F48" s="2" t="s">
        <v>7</v>
      </c>
      <c r="H48" s="2" t="s">
        <v>47</v>
      </c>
      <c r="I48" s="2" t="s">
        <v>7</v>
      </c>
      <c r="J48" s="2" t="s">
        <v>7</v>
      </c>
      <c r="K48" s="2" t="s">
        <v>7</v>
      </c>
      <c r="L48" s="2" t="s">
        <v>7</v>
      </c>
    </row>
    <row r="49" spans="2:12" ht="30" x14ac:dyDescent="0.25">
      <c r="B49" s="2" t="s">
        <v>48</v>
      </c>
      <c r="C49" s="2" t="s">
        <v>7</v>
      </c>
      <c r="D49" s="2" t="s">
        <v>7</v>
      </c>
      <c r="E49" s="2" t="s">
        <v>7</v>
      </c>
      <c r="F49" s="2" t="s">
        <v>7</v>
      </c>
      <c r="H49" s="2" t="s">
        <v>48</v>
      </c>
      <c r="I49" s="2" t="s">
        <v>7</v>
      </c>
      <c r="J49" s="2" t="s">
        <v>7</v>
      </c>
      <c r="K49" s="2" t="s">
        <v>7</v>
      </c>
      <c r="L49" s="2" t="s">
        <v>7</v>
      </c>
    </row>
    <row r="50" spans="2:12" ht="30" x14ac:dyDescent="0.25">
      <c r="B50" s="2" t="s">
        <v>49</v>
      </c>
      <c r="C50" s="2" t="s">
        <v>7</v>
      </c>
      <c r="D50" s="2" t="s">
        <v>7</v>
      </c>
      <c r="E50" s="2" t="s">
        <v>7</v>
      </c>
      <c r="F50" s="2" t="s">
        <v>7</v>
      </c>
      <c r="H50" s="2" t="s">
        <v>49</v>
      </c>
      <c r="I50" s="2" t="s">
        <v>7</v>
      </c>
      <c r="J50" s="2" t="s">
        <v>7</v>
      </c>
      <c r="K50" s="2" t="s">
        <v>7</v>
      </c>
      <c r="L50" s="2" t="s">
        <v>7</v>
      </c>
    </row>
    <row r="51" spans="2:12" ht="30" x14ac:dyDescent="0.25">
      <c r="B51" s="2" t="s">
        <v>50</v>
      </c>
      <c r="C51" s="2" t="s">
        <v>7</v>
      </c>
      <c r="D51" s="2" t="s">
        <v>7</v>
      </c>
      <c r="E51" s="2" t="s">
        <v>7</v>
      </c>
      <c r="F51" s="2" t="s">
        <v>7</v>
      </c>
      <c r="H51" s="2" t="s">
        <v>50</v>
      </c>
      <c r="I51" s="2" t="s">
        <v>7</v>
      </c>
      <c r="J51" s="2" t="s">
        <v>7</v>
      </c>
      <c r="K51" s="2" t="s">
        <v>7</v>
      </c>
      <c r="L51" s="2" t="s">
        <v>7</v>
      </c>
    </row>
    <row r="52" spans="2:12" ht="30" x14ac:dyDescent="0.25">
      <c r="B52" s="2" t="s">
        <v>51</v>
      </c>
      <c r="C52" s="2" t="s">
        <v>7</v>
      </c>
      <c r="D52" s="2" t="s">
        <v>7</v>
      </c>
      <c r="E52" s="2" t="s">
        <v>7</v>
      </c>
      <c r="F52" s="2" t="s">
        <v>7</v>
      </c>
      <c r="H52" s="2" t="s">
        <v>51</v>
      </c>
      <c r="I52" s="2" t="s">
        <v>7</v>
      </c>
      <c r="J52" s="2" t="s">
        <v>7</v>
      </c>
      <c r="K52" s="2" t="s">
        <v>7</v>
      </c>
      <c r="L52" s="2" t="s">
        <v>7</v>
      </c>
    </row>
    <row r="53" spans="2:12" ht="30" x14ac:dyDescent="0.25">
      <c r="B53" s="2" t="s">
        <v>52</v>
      </c>
      <c r="C53" s="2" t="s">
        <v>7</v>
      </c>
      <c r="D53" s="2" t="s">
        <v>7</v>
      </c>
      <c r="E53" s="2" t="s">
        <v>7</v>
      </c>
      <c r="F53" s="2" t="s">
        <v>7</v>
      </c>
      <c r="H53" s="2" t="s">
        <v>52</v>
      </c>
      <c r="I53" s="2" t="s">
        <v>7</v>
      </c>
      <c r="J53" s="2" t="s">
        <v>7</v>
      </c>
      <c r="K53" s="2" t="s">
        <v>7</v>
      </c>
      <c r="L53" s="2" t="s">
        <v>7</v>
      </c>
    </row>
    <row r="54" spans="2:12" x14ac:dyDescent="0.25">
      <c r="B54" s="2" t="s">
        <v>53</v>
      </c>
      <c r="C54" s="2" t="s">
        <v>7</v>
      </c>
      <c r="D54" s="2" t="s">
        <v>7</v>
      </c>
      <c r="E54" s="2" t="s">
        <v>7</v>
      </c>
      <c r="F54" s="2" t="s">
        <v>7</v>
      </c>
      <c r="H54" s="2" t="s">
        <v>53</v>
      </c>
      <c r="I54" s="2" t="s">
        <v>7</v>
      </c>
      <c r="J54" s="2" t="s">
        <v>7</v>
      </c>
      <c r="K54" s="2" t="s">
        <v>7</v>
      </c>
      <c r="L54" s="2" t="s">
        <v>7</v>
      </c>
    </row>
    <row r="55" spans="2:12" x14ac:dyDescent="0.25">
      <c r="B55" s="2" t="s">
        <v>54</v>
      </c>
      <c r="C55" s="2">
        <v>2.04</v>
      </c>
      <c r="D55" s="2">
        <v>1.86</v>
      </c>
      <c r="E55" s="2">
        <v>1.7</v>
      </c>
      <c r="F55" s="2">
        <v>1.95</v>
      </c>
      <c r="H55" s="2" t="s">
        <v>54</v>
      </c>
      <c r="I55" s="2">
        <v>3.56</v>
      </c>
      <c r="J55" s="2">
        <v>3.13</v>
      </c>
      <c r="K55" s="2">
        <v>2.76</v>
      </c>
      <c r="L55" s="2">
        <v>2.59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7"/>
  <sheetViews>
    <sheetView topLeftCell="B19" zoomScale="85" zoomScaleNormal="85" workbookViewId="0">
      <selection activeCell="C9" sqref="C9"/>
    </sheetView>
  </sheetViews>
  <sheetFormatPr defaultRowHeight="15" x14ac:dyDescent="0.25"/>
  <cols>
    <col min="2" max="2" width="31.42578125" customWidth="1"/>
    <col min="3" max="6" width="10.85546875" customWidth="1"/>
    <col min="8" max="8" width="31.42578125" customWidth="1"/>
    <col min="9" max="12" width="10.85546875" customWidth="1"/>
  </cols>
  <sheetData>
    <row r="2" spans="2:12" ht="30" x14ac:dyDescent="0.25">
      <c r="B2" s="13" t="s">
        <v>0</v>
      </c>
      <c r="C2" s="13" t="s">
        <v>55</v>
      </c>
      <c r="D2" s="13" t="s">
        <v>56</v>
      </c>
      <c r="E2" s="13" t="s">
        <v>57</v>
      </c>
      <c r="F2" s="13" t="s">
        <v>58</v>
      </c>
      <c r="H2" s="1" t="s">
        <v>0</v>
      </c>
      <c r="I2" s="1" t="s">
        <v>55</v>
      </c>
      <c r="J2" s="1" t="s">
        <v>56</v>
      </c>
      <c r="K2" s="1" t="s">
        <v>57</v>
      </c>
      <c r="L2" s="1" t="s">
        <v>58</v>
      </c>
    </row>
    <row r="3" spans="2:12" x14ac:dyDescent="0.25">
      <c r="B3" s="4" t="s">
        <v>59</v>
      </c>
      <c r="C3" s="4">
        <v>107</v>
      </c>
      <c r="D3" s="4">
        <v>46</v>
      </c>
      <c r="E3" s="4">
        <v>17</v>
      </c>
      <c r="F3" s="4">
        <v>41</v>
      </c>
      <c r="H3" s="2" t="s">
        <v>59</v>
      </c>
      <c r="I3" s="2">
        <v>213</v>
      </c>
      <c r="J3" s="2">
        <v>0</v>
      </c>
      <c r="K3" s="2">
        <v>0</v>
      </c>
      <c r="L3" s="2">
        <v>383</v>
      </c>
    </row>
    <row r="4" spans="2:12" x14ac:dyDescent="0.25">
      <c r="B4" s="4" t="s">
        <v>60</v>
      </c>
      <c r="C4" s="4" t="s">
        <v>7</v>
      </c>
      <c r="D4" s="4" t="s">
        <v>7</v>
      </c>
      <c r="E4" s="4" t="s">
        <v>7</v>
      </c>
      <c r="F4" s="4" t="s">
        <v>7</v>
      </c>
      <c r="H4" s="2" t="s">
        <v>60</v>
      </c>
      <c r="I4" s="2" t="s">
        <v>7</v>
      </c>
      <c r="J4" s="2" t="s">
        <v>7</v>
      </c>
      <c r="K4" s="2" t="s">
        <v>7</v>
      </c>
      <c r="L4" s="2" t="s">
        <v>7</v>
      </c>
    </row>
    <row r="5" spans="2:12" x14ac:dyDescent="0.25">
      <c r="B5" s="4" t="s">
        <v>61</v>
      </c>
      <c r="C5" s="4">
        <v>107</v>
      </c>
      <c r="D5" s="4">
        <v>46</v>
      </c>
      <c r="E5" s="4">
        <v>17</v>
      </c>
      <c r="F5" s="4">
        <v>41</v>
      </c>
      <c r="H5" s="2" t="s">
        <v>61</v>
      </c>
      <c r="I5" s="2">
        <v>213</v>
      </c>
      <c r="J5" s="2">
        <v>0</v>
      </c>
      <c r="K5" s="2">
        <v>0</v>
      </c>
      <c r="L5" s="2">
        <v>383</v>
      </c>
    </row>
    <row r="6" spans="2:12" x14ac:dyDescent="0.25">
      <c r="B6" s="4" t="s">
        <v>62</v>
      </c>
      <c r="C6" s="5">
        <v>1331</v>
      </c>
      <c r="D6" s="5">
        <v>1253</v>
      </c>
      <c r="E6" s="5">
        <v>1203</v>
      </c>
      <c r="F6" s="4">
        <v>600</v>
      </c>
      <c r="H6" s="2" t="s">
        <v>62</v>
      </c>
      <c r="I6" s="3">
        <v>1536</v>
      </c>
      <c r="J6" s="3">
        <v>1574</v>
      </c>
      <c r="K6" s="3">
        <v>1443</v>
      </c>
      <c r="L6" s="3">
        <v>1310</v>
      </c>
    </row>
    <row r="7" spans="2:12" x14ac:dyDescent="0.25">
      <c r="B7" s="4" t="s">
        <v>63</v>
      </c>
      <c r="C7" s="4" t="s">
        <v>7</v>
      </c>
      <c r="D7" s="4" t="s">
        <v>7</v>
      </c>
      <c r="E7" s="4" t="s">
        <v>7</v>
      </c>
      <c r="F7" s="4" t="s">
        <v>7</v>
      </c>
      <c r="H7" s="2" t="s">
        <v>63</v>
      </c>
      <c r="I7" s="2" t="s">
        <v>7</v>
      </c>
      <c r="J7" s="2" t="s">
        <v>7</v>
      </c>
      <c r="K7" s="2" t="s">
        <v>7</v>
      </c>
      <c r="L7" s="2" t="s">
        <v>7</v>
      </c>
    </row>
    <row r="8" spans="2:12" x14ac:dyDescent="0.25">
      <c r="B8" s="4" t="s">
        <v>64</v>
      </c>
      <c r="C8" s="5">
        <v>1566</v>
      </c>
      <c r="D8" s="5">
        <v>1494</v>
      </c>
      <c r="E8" s="5">
        <v>1380</v>
      </c>
      <c r="F8" s="4">
        <v>710</v>
      </c>
      <c r="H8" s="2" t="s">
        <v>64</v>
      </c>
      <c r="I8" s="3">
        <v>1575</v>
      </c>
      <c r="J8" s="3">
        <v>1574</v>
      </c>
      <c r="K8" s="3">
        <v>1443</v>
      </c>
      <c r="L8" s="3">
        <v>1310</v>
      </c>
    </row>
    <row r="9" spans="2:12" x14ac:dyDescent="0.25">
      <c r="B9" s="4" t="s">
        <v>65</v>
      </c>
      <c r="C9" s="4">
        <v>350</v>
      </c>
      <c r="D9" s="4">
        <v>353</v>
      </c>
      <c r="E9" s="4">
        <v>283</v>
      </c>
      <c r="F9" s="4">
        <v>270</v>
      </c>
      <c r="H9" s="2" t="s">
        <v>65</v>
      </c>
      <c r="I9" s="2">
        <v>293</v>
      </c>
      <c r="J9" s="2">
        <v>206</v>
      </c>
      <c r="K9" s="2">
        <v>185</v>
      </c>
      <c r="L9" s="2">
        <v>156</v>
      </c>
    </row>
    <row r="10" spans="2:12" x14ac:dyDescent="0.25">
      <c r="B10" s="4" t="s">
        <v>66</v>
      </c>
      <c r="C10" s="4">
        <v>178</v>
      </c>
      <c r="D10" s="4">
        <v>144</v>
      </c>
      <c r="E10" s="4">
        <v>113</v>
      </c>
      <c r="F10" s="4">
        <v>105</v>
      </c>
      <c r="H10" s="2" t="s">
        <v>66</v>
      </c>
      <c r="I10" s="2">
        <v>126</v>
      </c>
      <c r="J10" s="2">
        <v>108</v>
      </c>
      <c r="K10" s="2">
        <v>113</v>
      </c>
      <c r="L10" s="2">
        <v>110</v>
      </c>
    </row>
    <row r="11" spans="2:12" s="14" customFormat="1" x14ac:dyDescent="0.25">
      <c r="B11" s="6" t="s">
        <v>67</v>
      </c>
      <c r="C11" s="6">
        <v>9</v>
      </c>
      <c r="D11" s="6">
        <v>14</v>
      </c>
      <c r="E11" s="6">
        <v>4</v>
      </c>
      <c r="F11" s="6">
        <v>1</v>
      </c>
      <c r="H11" s="6" t="s">
        <v>67</v>
      </c>
      <c r="I11" s="6">
        <v>14</v>
      </c>
      <c r="J11" s="6">
        <v>24</v>
      </c>
      <c r="K11" s="6">
        <v>18</v>
      </c>
      <c r="L11" s="6">
        <v>296</v>
      </c>
    </row>
    <row r="12" spans="2:12" s="20" customFormat="1" x14ac:dyDescent="0.25">
      <c r="B12" s="7" t="s">
        <v>68</v>
      </c>
      <c r="C12" s="8">
        <v>2210</v>
      </c>
      <c r="D12" s="8">
        <v>2051</v>
      </c>
      <c r="E12" s="8">
        <v>1797</v>
      </c>
      <c r="F12" s="8">
        <v>1127</v>
      </c>
      <c r="H12" s="7" t="s">
        <v>68</v>
      </c>
      <c r="I12" s="8">
        <v>2221</v>
      </c>
      <c r="J12" s="8">
        <v>1912</v>
      </c>
      <c r="K12" s="8">
        <v>1759</v>
      </c>
      <c r="L12" s="8">
        <v>2255</v>
      </c>
    </row>
    <row r="13" spans="2:12" ht="30" x14ac:dyDescent="0.25">
      <c r="B13" s="2" t="s">
        <v>69</v>
      </c>
      <c r="C13" s="3">
        <v>28686</v>
      </c>
      <c r="D13" s="3">
        <v>28311</v>
      </c>
      <c r="E13" s="3">
        <v>27100</v>
      </c>
      <c r="F13" s="3">
        <v>26431</v>
      </c>
      <c r="H13" s="2" t="s">
        <v>69</v>
      </c>
      <c r="I13" s="3">
        <v>24897</v>
      </c>
      <c r="J13" s="3">
        <v>23205</v>
      </c>
      <c r="K13" s="3">
        <v>21119</v>
      </c>
      <c r="L13" s="3">
        <v>19467</v>
      </c>
    </row>
    <row r="14" spans="2:12" x14ac:dyDescent="0.25">
      <c r="B14" s="2" t="s">
        <v>70</v>
      </c>
      <c r="C14" s="3">
        <v>-20521</v>
      </c>
      <c r="D14" s="3">
        <v>-20347</v>
      </c>
      <c r="E14" s="3">
        <v>-19269</v>
      </c>
      <c r="F14" s="3">
        <v>-18702</v>
      </c>
      <c r="H14" s="2" t="s">
        <v>70</v>
      </c>
      <c r="I14" s="3">
        <v>-15321</v>
      </c>
      <c r="J14" s="3">
        <v>-14091</v>
      </c>
      <c r="K14" s="3">
        <v>-12682</v>
      </c>
      <c r="L14" s="3">
        <v>-11270</v>
      </c>
    </row>
    <row r="15" spans="2:12" x14ac:dyDescent="0.25">
      <c r="B15" s="2" t="s">
        <v>71</v>
      </c>
      <c r="C15" s="3">
        <v>3702</v>
      </c>
      <c r="D15" s="3">
        <v>3661</v>
      </c>
      <c r="E15" s="3">
        <v>3572</v>
      </c>
      <c r="F15" s="3">
        <v>3572</v>
      </c>
      <c r="H15" s="2" t="s">
        <v>71</v>
      </c>
      <c r="I15" s="3">
        <v>3215</v>
      </c>
      <c r="J15" s="3">
        <v>3280</v>
      </c>
      <c r="K15" s="3">
        <v>3108</v>
      </c>
      <c r="L15" s="3">
        <v>3018</v>
      </c>
    </row>
    <row r="16" spans="2:12" x14ac:dyDescent="0.25">
      <c r="B16" s="2" t="s">
        <v>72</v>
      </c>
      <c r="C16" s="3">
        <v>6181</v>
      </c>
      <c r="D16" s="3">
        <v>6153</v>
      </c>
      <c r="E16" s="3">
        <v>6152</v>
      </c>
      <c r="F16" s="3">
        <v>5148</v>
      </c>
      <c r="H16" s="2" t="s">
        <v>72</v>
      </c>
      <c r="I16" s="3">
        <v>2951</v>
      </c>
      <c r="J16" s="3">
        <v>2721</v>
      </c>
      <c r="K16" s="3">
        <v>2591</v>
      </c>
      <c r="L16" s="3">
        <v>2643</v>
      </c>
    </row>
    <row r="17" spans="2:12" x14ac:dyDescent="0.25">
      <c r="B17" s="2" t="s">
        <v>73</v>
      </c>
      <c r="C17" s="2">
        <v>69</v>
      </c>
      <c r="D17" s="2">
        <v>21</v>
      </c>
      <c r="E17" s="2">
        <v>37</v>
      </c>
      <c r="F17" s="2">
        <v>41</v>
      </c>
      <c r="H17" s="2" t="s">
        <v>73</v>
      </c>
      <c r="I17" s="3">
        <v>1484</v>
      </c>
      <c r="J17" s="3">
        <v>1107</v>
      </c>
      <c r="K17" s="2">
        <v>933</v>
      </c>
      <c r="L17" s="2">
        <v>547</v>
      </c>
    </row>
    <row r="18" spans="2:12" s="14" customFormat="1" x14ac:dyDescent="0.25">
      <c r="B18" s="6" t="s">
        <v>74</v>
      </c>
      <c r="C18" s="6">
        <v>118</v>
      </c>
      <c r="D18" s="6">
        <v>81</v>
      </c>
      <c r="E18" s="6">
        <v>235</v>
      </c>
      <c r="F18" s="9">
        <v>1602</v>
      </c>
      <c r="H18" s="6" t="s">
        <v>74</v>
      </c>
      <c r="I18" s="6">
        <v>152</v>
      </c>
      <c r="J18" s="6">
        <v>212</v>
      </c>
      <c r="K18" s="6">
        <v>158</v>
      </c>
      <c r="L18" s="6">
        <v>335</v>
      </c>
    </row>
    <row r="19" spans="2:12" s="20" customFormat="1" x14ac:dyDescent="0.25">
      <c r="B19" s="7" t="s">
        <v>75</v>
      </c>
      <c r="C19" s="8">
        <v>20445</v>
      </c>
      <c r="D19" s="8">
        <v>19931</v>
      </c>
      <c r="E19" s="8">
        <v>19624</v>
      </c>
      <c r="F19" s="8">
        <v>19219</v>
      </c>
      <c r="H19" s="7" t="s">
        <v>75</v>
      </c>
      <c r="I19" s="8">
        <v>19618</v>
      </c>
      <c r="J19" s="8">
        <v>18362</v>
      </c>
      <c r="K19" s="8">
        <v>17033</v>
      </c>
      <c r="L19" s="8">
        <v>17018</v>
      </c>
    </row>
    <row r="23" spans="2:12" ht="30" x14ac:dyDescent="0.25">
      <c r="B23" s="1" t="s">
        <v>0</v>
      </c>
      <c r="C23" s="1" t="s">
        <v>55</v>
      </c>
      <c r="D23" s="1" t="s">
        <v>56</v>
      </c>
      <c r="E23" s="1" t="s">
        <v>57</v>
      </c>
      <c r="F23" s="1" t="s">
        <v>58</v>
      </c>
    </row>
    <row r="24" spans="2:12" x14ac:dyDescent="0.25">
      <c r="B24" s="2" t="s">
        <v>76</v>
      </c>
      <c r="C24" s="2">
        <v>423</v>
      </c>
      <c r="D24" s="2">
        <v>406</v>
      </c>
      <c r="E24" s="2">
        <v>448</v>
      </c>
      <c r="F24" s="2">
        <v>382</v>
      </c>
      <c r="H24" s="2" t="s">
        <v>76</v>
      </c>
      <c r="I24" s="2" t="s">
        <v>7</v>
      </c>
      <c r="J24" s="2" t="s">
        <v>7</v>
      </c>
      <c r="K24" s="2" t="s">
        <v>7</v>
      </c>
      <c r="L24" s="2" t="s">
        <v>7</v>
      </c>
    </row>
    <row r="25" spans="2:12" x14ac:dyDescent="0.25">
      <c r="B25" s="2" t="s">
        <v>77</v>
      </c>
      <c r="C25" s="3">
        <v>1042</v>
      </c>
      <c r="D25" s="2">
        <v>966</v>
      </c>
      <c r="E25" s="2">
        <v>950</v>
      </c>
      <c r="F25" s="2">
        <v>906</v>
      </c>
      <c r="H25" s="2" t="s">
        <v>77</v>
      </c>
      <c r="I25" s="2" t="s">
        <v>7</v>
      </c>
      <c r="J25" s="2" t="s">
        <v>7</v>
      </c>
      <c r="K25" s="2" t="s">
        <v>7</v>
      </c>
      <c r="L25" s="2" t="s">
        <v>7</v>
      </c>
    </row>
    <row r="26" spans="2:12" x14ac:dyDescent="0.25">
      <c r="B26" s="2" t="s">
        <v>78</v>
      </c>
      <c r="C26" s="2">
        <v>402</v>
      </c>
      <c r="D26" s="2">
        <v>404</v>
      </c>
      <c r="E26" s="2">
        <v>400</v>
      </c>
      <c r="F26" s="2">
        <v>0</v>
      </c>
      <c r="H26" s="2" t="s">
        <v>78</v>
      </c>
      <c r="I26" s="2">
        <v>0</v>
      </c>
      <c r="J26" s="2">
        <v>57</v>
      </c>
      <c r="K26" s="2">
        <v>45</v>
      </c>
      <c r="L26" s="2">
        <v>0</v>
      </c>
    </row>
    <row r="27" spans="2:12" ht="30" x14ac:dyDescent="0.25">
      <c r="B27" s="2" t="s">
        <v>79</v>
      </c>
      <c r="C27" s="2">
        <v>545</v>
      </c>
      <c r="D27" s="3">
        <v>1066</v>
      </c>
      <c r="E27" s="2">
        <v>847</v>
      </c>
      <c r="F27" s="2">
        <v>82</v>
      </c>
      <c r="H27" s="2" t="s">
        <v>79</v>
      </c>
      <c r="I27" s="2">
        <v>348</v>
      </c>
      <c r="J27" s="2">
        <v>0</v>
      </c>
      <c r="K27" s="2">
        <v>0</v>
      </c>
      <c r="L27" s="2">
        <v>1</v>
      </c>
    </row>
    <row r="28" spans="2:12" s="14" customFormat="1" x14ac:dyDescent="0.25">
      <c r="B28" s="6" t="s">
        <v>80</v>
      </c>
      <c r="C28" s="9">
        <v>1108</v>
      </c>
      <c r="D28" s="9">
        <v>1003</v>
      </c>
      <c r="E28" s="9">
        <v>1453</v>
      </c>
      <c r="F28" s="9">
        <v>1594</v>
      </c>
      <c r="H28" s="6" t="s">
        <v>80</v>
      </c>
      <c r="I28" s="6">
        <v>519</v>
      </c>
      <c r="J28" s="6">
        <v>407</v>
      </c>
      <c r="K28" s="6">
        <v>655</v>
      </c>
      <c r="L28" s="6">
        <v>572</v>
      </c>
    </row>
    <row r="29" spans="2:12" s="20" customFormat="1" x14ac:dyDescent="0.25">
      <c r="B29" s="7" t="s">
        <v>81</v>
      </c>
      <c r="C29" s="8">
        <v>3520</v>
      </c>
      <c r="D29" s="8">
        <v>3845</v>
      </c>
      <c r="E29" s="8">
        <v>4098</v>
      </c>
      <c r="F29" s="8">
        <v>2964</v>
      </c>
      <c r="H29" s="7" t="s">
        <v>81</v>
      </c>
      <c r="I29" s="8">
        <v>3002</v>
      </c>
      <c r="J29" s="8">
        <v>2549</v>
      </c>
      <c r="K29" s="8">
        <v>2833</v>
      </c>
      <c r="L29" s="8">
        <v>2748</v>
      </c>
    </row>
    <row r="30" spans="2:12" x14ac:dyDescent="0.25">
      <c r="B30" s="2" t="s">
        <v>82</v>
      </c>
      <c r="C30" s="3">
        <v>5711</v>
      </c>
      <c r="D30" s="3">
        <v>5508</v>
      </c>
      <c r="E30" s="3">
        <v>5209</v>
      </c>
      <c r="F30" s="3">
        <v>6090</v>
      </c>
      <c r="H30" s="2" t="s">
        <v>82</v>
      </c>
      <c r="I30" s="3">
        <v>10441</v>
      </c>
      <c r="J30" s="3">
        <v>10034</v>
      </c>
      <c r="K30" s="3">
        <v>8654</v>
      </c>
      <c r="L30" s="3">
        <v>8463</v>
      </c>
    </row>
    <row r="31" spans="2:12" s="14" customFormat="1" x14ac:dyDescent="0.25">
      <c r="B31" s="6" t="s">
        <v>83</v>
      </c>
      <c r="C31" s="6" t="s">
        <v>7</v>
      </c>
      <c r="D31" s="6" t="s">
        <v>7</v>
      </c>
      <c r="E31" s="6" t="s">
        <v>7</v>
      </c>
      <c r="F31" s="6" t="s">
        <v>7</v>
      </c>
      <c r="H31" s="6" t="s">
        <v>83</v>
      </c>
      <c r="I31" s="6" t="s">
        <v>7</v>
      </c>
      <c r="J31" s="6" t="s">
        <v>7</v>
      </c>
      <c r="K31" s="6" t="s">
        <v>7</v>
      </c>
      <c r="L31" s="6" t="s">
        <v>7</v>
      </c>
    </row>
    <row r="32" spans="2:12" s="19" customFormat="1" x14ac:dyDescent="0.25">
      <c r="B32" s="10" t="s">
        <v>84</v>
      </c>
      <c r="C32" s="11">
        <v>5711</v>
      </c>
      <c r="D32" s="11">
        <v>5508</v>
      </c>
      <c r="E32" s="11">
        <v>5209</v>
      </c>
      <c r="F32" s="11">
        <v>6090</v>
      </c>
      <c r="H32" s="10" t="s">
        <v>84</v>
      </c>
      <c r="I32" s="11">
        <v>10441</v>
      </c>
      <c r="J32" s="11">
        <v>10034</v>
      </c>
      <c r="K32" s="11">
        <v>8654</v>
      </c>
      <c r="L32" s="11">
        <v>8463</v>
      </c>
    </row>
    <row r="33" spans="2:12" s="20" customFormat="1" x14ac:dyDescent="0.25">
      <c r="B33" s="7" t="s">
        <v>85</v>
      </c>
      <c r="C33" s="8">
        <v>6658</v>
      </c>
      <c r="D33" s="8">
        <v>6978</v>
      </c>
      <c r="E33" s="8">
        <v>6456</v>
      </c>
      <c r="F33" s="8">
        <v>6172</v>
      </c>
      <c r="H33" s="7" t="s">
        <v>85</v>
      </c>
      <c r="I33" s="8">
        <v>10789</v>
      </c>
      <c r="J33" s="8">
        <v>10091</v>
      </c>
      <c r="K33" s="8">
        <v>8699</v>
      </c>
      <c r="L33" s="8">
        <v>8464</v>
      </c>
    </row>
    <row r="34" spans="2:12" x14ac:dyDescent="0.25">
      <c r="B34" s="2" t="s">
        <v>86</v>
      </c>
      <c r="C34" s="3">
        <v>1624</v>
      </c>
      <c r="D34" s="3">
        <v>1600</v>
      </c>
      <c r="E34" s="3">
        <v>1683</v>
      </c>
      <c r="F34" s="3">
        <v>1319</v>
      </c>
      <c r="H34" s="2" t="s">
        <v>86</v>
      </c>
      <c r="I34" s="3">
        <v>1501</v>
      </c>
      <c r="J34" s="3">
        <v>1390</v>
      </c>
      <c r="K34" s="2">
        <v>655</v>
      </c>
      <c r="L34" s="2">
        <v>397</v>
      </c>
    </row>
    <row r="35" spans="2:12" x14ac:dyDescent="0.25">
      <c r="B35" s="4" t="s">
        <v>24</v>
      </c>
      <c r="C35" s="4">
        <v>0</v>
      </c>
      <c r="D35" s="4">
        <v>0</v>
      </c>
      <c r="E35" s="4">
        <v>22</v>
      </c>
      <c r="F35" s="4">
        <v>21</v>
      </c>
      <c r="H35" s="2" t="s">
        <v>24</v>
      </c>
      <c r="I35" s="2" t="s">
        <v>7</v>
      </c>
      <c r="J35" s="2" t="s">
        <v>7</v>
      </c>
      <c r="K35" s="2" t="s">
        <v>7</v>
      </c>
      <c r="L35" s="2" t="s">
        <v>7</v>
      </c>
    </row>
    <row r="36" spans="2:12" s="14" customFormat="1" x14ac:dyDescent="0.25">
      <c r="B36" s="6" t="s">
        <v>87</v>
      </c>
      <c r="C36" s="9">
        <v>1904</v>
      </c>
      <c r="D36" s="9">
        <v>1465</v>
      </c>
      <c r="E36" s="6">
        <v>853</v>
      </c>
      <c r="F36" s="9">
        <v>1271</v>
      </c>
      <c r="H36" s="6" t="s">
        <v>87</v>
      </c>
      <c r="I36" s="6">
        <v>906</v>
      </c>
      <c r="J36" s="6">
        <v>817</v>
      </c>
      <c r="K36" s="9">
        <v>1131</v>
      </c>
      <c r="L36" s="9">
        <v>1137</v>
      </c>
    </row>
    <row r="37" spans="2:12" s="20" customFormat="1" x14ac:dyDescent="0.25">
      <c r="B37" s="7" t="s">
        <v>88</v>
      </c>
      <c r="C37" s="8">
        <v>12759</v>
      </c>
      <c r="D37" s="8">
        <v>12418</v>
      </c>
      <c r="E37" s="8">
        <v>11865</v>
      </c>
      <c r="F37" s="8">
        <v>11665</v>
      </c>
      <c r="H37" s="7" t="s">
        <v>88</v>
      </c>
      <c r="I37" s="8">
        <v>15850</v>
      </c>
      <c r="J37" s="8">
        <v>14790</v>
      </c>
      <c r="K37" s="8">
        <v>13273</v>
      </c>
      <c r="L37" s="8">
        <v>12745</v>
      </c>
    </row>
    <row r="40" spans="2:12" ht="30" x14ac:dyDescent="0.25">
      <c r="B40" s="2" t="s">
        <v>89</v>
      </c>
      <c r="C40" s="2" t="s">
        <v>7</v>
      </c>
      <c r="D40" s="2" t="s">
        <v>7</v>
      </c>
      <c r="E40" s="2" t="s">
        <v>7</v>
      </c>
      <c r="F40" s="2" t="s">
        <v>7</v>
      </c>
      <c r="H40" s="2" t="s">
        <v>89</v>
      </c>
      <c r="I40" s="2" t="s">
        <v>7</v>
      </c>
      <c r="J40" s="2" t="s">
        <v>7</v>
      </c>
      <c r="K40" s="2" t="s">
        <v>7</v>
      </c>
      <c r="L40" s="2" t="s">
        <v>7</v>
      </c>
    </row>
    <row r="41" spans="2:12" ht="30" x14ac:dyDescent="0.25">
      <c r="B41" s="2" t="s">
        <v>90</v>
      </c>
      <c r="C41" s="2" t="s">
        <v>7</v>
      </c>
      <c r="D41" s="2" t="s">
        <v>7</v>
      </c>
      <c r="E41" s="2" t="s">
        <v>7</v>
      </c>
      <c r="F41" s="2" t="s">
        <v>7</v>
      </c>
      <c r="H41" s="2" t="s">
        <v>90</v>
      </c>
      <c r="I41" s="2" t="s">
        <v>7</v>
      </c>
      <c r="J41" s="2" t="s">
        <v>7</v>
      </c>
      <c r="K41" s="2" t="s">
        <v>7</v>
      </c>
      <c r="L41" s="2" t="s">
        <v>7</v>
      </c>
    </row>
    <row r="42" spans="2:12" x14ac:dyDescent="0.25">
      <c r="B42" s="2" t="s">
        <v>91</v>
      </c>
      <c r="C42" s="3">
        <v>5579</v>
      </c>
      <c r="D42" s="3">
        <v>5556</v>
      </c>
      <c r="E42" s="3">
        <v>5456</v>
      </c>
      <c r="F42" s="3">
        <v>5286</v>
      </c>
      <c r="H42" s="2" t="s">
        <v>91</v>
      </c>
      <c r="I42" s="2">
        <v>469</v>
      </c>
      <c r="J42" s="2">
        <v>478</v>
      </c>
      <c r="K42" s="2">
        <v>498</v>
      </c>
      <c r="L42" s="2">
        <v>528</v>
      </c>
    </row>
    <row r="43" spans="2:12" x14ac:dyDescent="0.25">
      <c r="B43" s="2" t="s">
        <v>92</v>
      </c>
      <c r="C43" s="2">
        <v>163</v>
      </c>
      <c r="D43" s="2">
        <v>166</v>
      </c>
      <c r="E43" s="2">
        <v>176</v>
      </c>
      <c r="F43" s="2">
        <v>181</v>
      </c>
      <c r="H43" s="2" t="s">
        <v>92</v>
      </c>
      <c r="I43" s="2">
        <v>0</v>
      </c>
      <c r="J43" s="2">
        <v>243</v>
      </c>
      <c r="K43" s="3">
        <v>1113</v>
      </c>
      <c r="L43" s="3">
        <v>2304</v>
      </c>
    </row>
    <row r="44" spans="2:12" ht="30" x14ac:dyDescent="0.25">
      <c r="B44" s="2" t="s">
        <v>93</v>
      </c>
      <c r="C44" s="3">
        <v>1904</v>
      </c>
      <c r="D44" s="3">
        <v>1780</v>
      </c>
      <c r="E44" s="3">
        <v>2126</v>
      </c>
      <c r="F44" s="3">
        <v>2159</v>
      </c>
      <c r="H44" s="2" t="s">
        <v>93</v>
      </c>
      <c r="I44" s="3">
        <v>3299</v>
      </c>
      <c r="J44" s="3">
        <v>2851</v>
      </c>
      <c r="K44" s="3">
        <v>2149</v>
      </c>
      <c r="L44" s="3">
        <v>1398</v>
      </c>
    </row>
    <row r="45" spans="2:12" x14ac:dyDescent="0.25">
      <c r="B45" s="2" t="s">
        <v>94</v>
      </c>
      <c r="C45" s="2" t="s">
        <v>7</v>
      </c>
      <c r="D45" s="2" t="s">
        <v>7</v>
      </c>
      <c r="E45" s="2" t="s">
        <v>7</v>
      </c>
      <c r="F45" s="2" t="s">
        <v>7</v>
      </c>
      <c r="H45" s="2" t="s">
        <v>94</v>
      </c>
      <c r="I45" s="2" t="s">
        <v>7</v>
      </c>
      <c r="J45" s="2" t="s">
        <v>7</v>
      </c>
      <c r="K45" s="2" t="s">
        <v>7</v>
      </c>
      <c r="L45" s="2" t="s">
        <v>7</v>
      </c>
    </row>
    <row r="46" spans="2:12" s="14" customFormat="1" x14ac:dyDescent="0.25">
      <c r="B46" s="6" t="s">
        <v>95</v>
      </c>
      <c r="C46" s="6">
        <v>40</v>
      </c>
      <c r="D46" s="6">
        <v>11</v>
      </c>
      <c r="E46" s="6">
        <v>1</v>
      </c>
      <c r="F46" s="6">
        <v>-72</v>
      </c>
      <c r="H46" s="6" t="s">
        <v>95</v>
      </c>
      <c r="I46" s="6" t="s">
        <v>7</v>
      </c>
      <c r="J46" s="6" t="s">
        <v>7</v>
      </c>
      <c r="K46" s="6" t="s">
        <v>7</v>
      </c>
      <c r="L46" s="6">
        <v>-176</v>
      </c>
    </row>
    <row r="47" spans="2:12" s="20" customFormat="1" x14ac:dyDescent="0.25">
      <c r="B47" s="7" t="s">
        <v>96</v>
      </c>
      <c r="C47" s="8">
        <v>7686</v>
      </c>
      <c r="D47" s="8">
        <v>7513</v>
      </c>
      <c r="E47" s="8">
        <v>7759</v>
      </c>
      <c r="F47" s="8">
        <v>7554</v>
      </c>
      <c r="H47" s="7" t="s">
        <v>96</v>
      </c>
      <c r="I47" s="8">
        <v>3768</v>
      </c>
      <c r="J47" s="8">
        <v>3572</v>
      </c>
      <c r="K47" s="8">
        <v>3760</v>
      </c>
      <c r="L47" s="8">
        <v>4273</v>
      </c>
    </row>
    <row r="48" spans="2:12" x14ac:dyDescent="0.25">
      <c r="L48" s="3">
        <v>17018</v>
      </c>
    </row>
    <row r="49" spans="2:12" ht="30" x14ac:dyDescent="0.25">
      <c r="B49" s="2" t="s">
        <v>97</v>
      </c>
      <c r="C49" s="3">
        <v>20445</v>
      </c>
      <c r="D49" s="3">
        <v>19931</v>
      </c>
      <c r="E49" s="3">
        <v>19624</v>
      </c>
      <c r="F49" s="3">
        <v>19219</v>
      </c>
      <c r="H49" s="2" t="s">
        <v>97</v>
      </c>
      <c r="I49" s="3">
        <v>19618</v>
      </c>
      <c r="J49" s="3">
        <v>18362</v>
      </c>
      <c r="K49" s="3">
        <v>17033</v>
      </c>
      <c r="L49" s="2" t="s">
        <v>7</v>
      </c>
    </row>
    <row r="50" spans="2:12" ht="30" x14ac:dyDescent="0.25">
      <c r="B50" s="2" t="s">
        <v>98</v>
      </c>
      <c r="C50" s="2" t="s">
        <v>7</v>
      </c>
      <c r="D50" s="2" t="s">
        <v>7</v>
      </c>
      <c r="E50" s="2" t="s">
        <v>7</v>
      </c>
      <c r="F50" s="2" t="s">
        <v>7</v>
      </c>
      <c r="H50" s="2" t="s">
        <v>98</v>
      </c>
      <c r="I50" s="2" t="s">
        <v>7</v>
      </c>
      <c r="J50" s="2" t="s">
        <v>7</v>
      </c>
      <c r="K50" s="2" t="s">
        <v>7</v>
      </c>
      <c r="L50" s="2">
        <v>592.41</v>
      </c>
    </row>
    <row r="51" spans="2:12" ht="30" x14ac:dyDescent="0.25">
      <c r="B51" s="2" t="s">
        <v>99</v>
      </c>
      <c r="C51" s="2">
        <v>500.87</v>
      </c>
      <c r="D51" s="2">
        <v>499.76</v>
      </c>
      <c r="E51" s="2">
        <v>497.28</v>
      </c>
      <c r="F51" s="2">
        <v>492.51</v>
      </c>
      <c r="H51" s="2" t="s">
        <v>99</v>
      </c>
      <c r="I51" s="2">
        <v>515.25</v>
      </c>
      <c r="J51" s="2">
        <v>524.86</v>
      </c>
      <c r="K51" s="2">
        <v>555.53</v>
      </c>
      <c r="L51" s="2" t="s">
        <v>7</v>
      </c>
    </row>
    <row r="52" spans="2:12" x14ac:dyDescent="0.25">
      <c r="H52" s="2" t="s">
        <v>94</v>
      </c>
      <c r="I52" s="2" t="s">
        <v>7</v>
      </c>
      <c r="J52" s="2" t="s">
        <v>7</v>
      </c>
      <c r="K52" s="2" t="s">
        <v>7</v>
      </c>
      <c r="L52" s="2" t="s">
        <v>7</v>
      </c>
    </row>
    <row r="53" spans="2:12" x14ac:dyDescent="0.25">
      <c r="H53" s="2" t="s">
        <v>95</v>
      </c>
      <c r="I53" s="2" t="s">
        <v>7</v>
      </c>
      <c r="J53" s="2" t="s">
        <v>7</v>
      </c>
      <c r="K53" s="2" t="s">
        <v>7</v>
      </c>
      <c r="L53" s="3">
        <v>3623</v>
      </c>
    </row>
    <row r="54" spans="2:12" x14ac:dyDescent="0.25">
      <c r="H54" s="2" t="s">
        <v>96</v>
      </c>
      <c r="I54" s="3">
        <v>4254</v>
      </c>
      <c r="J54" s="3">
        <v>3970</v>
      </c>
      <c r="K54" s="3">
        <v>3768</v>
      </c>
      <c r="L54" s="3">
        <v>19132</v>
      </c>
    </row>
    <row r="55" spans="2:12" ht="30" x14ac:dyDescent="0.25">
      <c r="H55" s="2" t="s">
        <v>97</v>
      </c>
      <c r="I55" s="3">
        <v>21501</v>
      </c>
      <c r="J55" s="3">
        <v>21230</v>
      </c>
      <c r="K55" s="3">
        <v>19618</v>
      </c>
      <c r="L55" s="2" t="s">
        <v>7</v>
      </c>
    </row>
    <row r="56" spans="2:12" ht="30" x14ac:dyDescent="0.25">
      <c r="H56" s="2" t="s">
        <v>98</v>
      </c>
      <c r="I56" s="2" t="s">
        <v>7</v>
      </c>
      <c r="J56" s="2" t="s">
        <v>7</v>
      </c>
      <c r="K56" s="2" t="s">
        <v>7</v>
      </c>
      <c r="L56" s="2">
        <v>515.25</v>
      </c>
    </row>
    <row r="57" spans="2:12" ht="30" x14ac:dyDescent="0.25">
      <c r="H57" s="2" t="s">
        <v>99</v>
      </c>
      <c r="I57" s="2">
        <v>514.75</v>
      </c>
      <c r="J57" s="2">
        <v>515.29</v>
      </c>
      <c r="K57" s="2">
        <v>515.25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topLeftCell="C1" workbookViewId="0">
      <selection activeCell="B9" sqref="B9:L9"/>
    </sheetView>
  </sheetViews>
  <sheetFormatPr defaultRowHeight="15" x14ac:dyDescent="0.25"/>
  <cols>
    <col min="2" max="2" width="28.42578125" customWidth="1"/>
    <col min="3" max="6" width="10" customWidth="1"/>
    <col min="7" max="7" width="17.5703125" customWidth="1"/>
    <col min="8" max="8" width="28.42578125" customWidth="1"/>
    <col min="9" max="12" width="10" customWidth="1"/>
  </cols>
  <sheetData>
    <row r="2" spans="2:12" s="16" customFormat="1" ht="75" x14ac:dyDescent="0.25"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H2" s="15" t="s">
        <v>0</v>
      </c>
      <c r="I2" s="15" t="s">
        <v>1</v>
      </c>
      <c r="J2" s="15" t="s">
        <v>2</v>
      </c>
      <c r="K2" s="15" t="s">
        <v>3</v>
      </c>
      <c r="L2" s="15" t="s">
        <v>4</v>
      </c>
    </row>
    <row r="3" spans="2:12" x14ac:dyDescent="0.25">
      <c r="B3" s="2" t="s">
        <v>100</v>
      </c>
      <c r="C3" s="3">
        <v>1318</v>
      </c>
      <c r="D3" s="3">
        <v>1215</v>
      </c>
      <c r="E3" s="3">
        <v>1052</v>
      </c>
      <c r="F3" s="3">
        <v>1002</v>
      </c>
      <c r="H3" s="2" t="s">
        <v>100</v>
      </c>
      <c r="I3" s="3">
        <v>1700</v>
      </c>
      <c r="J3" s="3">
        <v>1563</v>
      </c>
      <c r="K3" s="3">
        <v>1502</v>
      </c>
      <c r="L3" s="3">
        <v>1478</v>
      </c>
    </row>
    <row r="4" spans="2:12" x14ac:dyDescent="0.25">
      <c r="B4" s="2" t="s">
        <v>101</v>
      </c>
      <c r="C4" s="3">
        <v>1865</v>
      </c>
      <c r="D4" s="3">
        <v>1810</v>
      </c>
      <c r="E4" s="3">
        <v>1741</v>
      </c>
      <c r="F4" s="3">
        <v>1722</v>
      </c>
      <c r="H4" s="2" t="s">
        <v>101</v>
      </c>
      <c r="I4" s="3">
        <v>1819</v>
      </c>
      <c r="J4" s="3">
        <v>1743</v>
      </c>
      <c r="K4" s="3">
        <v>1639</v>
      </c>
      <c r="L4" s="3">
        <v>1730</v>
      </c>
    </row>
    <row r="5" spans="2:12" x14ac:dyDescent="0.25">
      <c r="B5" s="2" t="s">
        <v>102</v>
      </c>
      <c r="C5" s="2" t="s">
        <v>7</v>
      </c>
      <c r="D5" s="2" t="s">
        <v>7</v>
      </c>
      <c r="E5" s="2" t="s">
        <v>7</v>
      </c>
      <c r="F5" s="2" t="s">
        <v>7</v>
      </c>
      <c r="H5" s="2" t="s">
        <v>102</v>
      </c>
      <c r="I5" s="2">
        <v>73</v>
      </c>
      <c r="J5" s="2">
        <v>83</v>
      </c>
      <c r="K5" s="2">
        <v>128</v>
      </c>
      <c r="L5" s="2">
        <v>174</v>
      </c>
    </row>
    <row r="6" spans="2:12" x14ac:dyDescent="0.25">
      <c r="B6" s="2" t="s">
        <v>103</v>
      </c>
      <c r="C6" s="2">
        <v>163</v>
      </c>
      <c r="D6" s="2">
        <v>205</v>
      </c>
      <c r="E6" s="2">
        <v>217</v>
      </c>
      <c r="F6" s="2">
        <v>-83</v>
      </c>
      <c r="H6" s="2" t="s">
        <v>103</v>
      </c>
      <c r="I6" s="2" t="s">
        <v>7</v>
      </c>
      <c r="J6" s="2" t="s">
        <v>7</v>
      </c>
      <c r="K6" s="2" t="s">
        <v>7</v>
      </c>
      <c r="L6" s="2">
        <v>287</v>
      </c>
    </row>
    <row r="7" spans="2:12" x14ac:dyDescent="0.25">
      <c r="B7" s="2" t="s">
        <v>104</v>
      </c>
      <c r="C7" s="2">
        <v>-179</v>
      </c>
      <c r="D7" s="2">
        <v>-425</v>
      </c>
      <c r="E7" s="2">
        <v>-221</v>
      </c>
      <c r="F7" s="2">
        <v>-76</v>
      </c>
      <c r="H7" s="2" t="s">
        <v>104</v>
      </c>
      <c r="I7" s="3">
        <v>1137</v>
      </c>
      <c r="J7" s="3">
        <v>1309</v>
      </c>
      <c r="K7" s="3">
        <v>1414</v>
      </c>
      <c r="L7" s="2">
        <v>-143</v>
      </c>
    </row>
    <row r="8" spans="2:12" s="14" customFormat="1" x14ac:dyDescent="0.25">
      <c r="B8" s="6" t="s">
        <v>105</v>
      </c>
      <c r="C8" s="6">
        <v>52</v>
      </c>
      <c r="D8" s="6">
        <v>-255</v>
      </c>
      <c r="E8" s="6">
        <v>-119</v>
      </c>
      <c r="F8" s="6">
        <v>339</v>
      </c>
      <c r="H8" s="6" t="s">
        <v>105</v>
      </c>
      <c r="I8" s="9">
        <v>-1308</v>
      </c>
      <c r="J8" s="6">
        <v>-907</v>
      </c>
      <c r="K8" s="9">
        <v>-1189</v>
      </c>
      <c r="L8" s="6">
        <v>264</v>
      </c>
    </row>
    <row r="9" spans="2:12" x14ac:dyDescent="0.25">
      <c r="B9" s="2" t="s">
        <v>106</v>
      </c>
      <c r="C9" s="3">
        <v>3219</v>
      </c>
      <c r="D9" s="3">
        <v>2550</v>
      </c>
      <c r="E9" s="3">
        <v>2670</v>
      </c>
      <c r="F9" s="3">
        <v>2904</v>
      </c>
      <c r="H9" s="2" t="s">
        <v>106</v>
      </c>
      <c r="I9" s="3">
        <v>3421</v>
      </c>
      <c r="J9" s="3">
        <v>3791</v>
      </c>
      <c r="K9" s="3">
        <v>3494</v>
      </c>
      <c r="L9" s="3">
        <v>3790</v>
      </c>
    </row>
    <row r="10" spans="2:12" x14ac:dyDescent="0.25">
      <c r="B10" s="2" t="s">
        <v>107</v>
      </c>
      <c r="C10" s="3">
        <v>-1950</v>
      </c>
      <c r="D10" s="3">
        <v>-1847</v>
      </c>
      <c r="E10" s="3">
        <v>-1721</v>
      </c>
      <c r="F10" s="3">
        <v>-2103</v>
      </c>
      <c r="H10" s="2" t="s">
        <v>107</v>
      </c>
      <c r="I10" s="3">
        <v>-2232</v>
      </c>
      <c r="J10" s="3">
        <v>-2183</v>
      </c>
      <c r="K10" s="3">
        <v>-1885</v>
      </c>
      <c r="L10" s="3">
        <v>-2080</v>
      </c>
    </row>
    <row r="11" spans="2:12" s="14" customFormat="1" ht="30" x14ac:dyDescent="0.25">
      <c r="B11" s="6" t="s">
        <v>108</v>
      </c>
      <c r="C11" s="6">
        <v>-108</v>
      </c>
      <c r="D11" s="6">
        <v>-121</v>
      </c>
      <c r="E11" s="6">
        <v>-10</v>
      </c>
      <c r="F11" s="6">
        <v>-25</v>
      </c>
      <c r="H11" s="6" t="s">
        <v>108</v>
      </c>
      <c r="I11" s="6">
        <v>-602</v>
      </c>
      <c r="J11" s="6">
        <v>-648</v>
      </c>
      <c r="K11" s="6">
        <v>-179</v>
      </c>
      <c r="L11" s="6">
        <v>-244</v>
      </c>
    </row>
    <row r="12" spans="2:12" x14ac:dyDescent="0.25">
      <c r="B12" s="2" t="s">
        <v>109</v>
      </c>
      <c r="C12" s="3">
        <v>-2058</v>
      </c>
      <c r="D12" s="3">
        <v>-1968</v>
      </c>
      <c r="E12" s="3">
        <v>-1731</v>
      </c>
      <c r="F12" s="3">
        <v>-2128</v>
      </c>
      <c r="H12" s="2" t="s">
        <v>109</v>
      </c>
      <c r="I12" s="3">
        <v>-2834</v>
      </c>
      <c r="J12" s="3">
        <v>-2831</v>
      </c>
      <c r="K12" s="3">
        <v>-2064</v>
      </c>
      <c r="L12" s="3">
        <v>-2324</v>
      </c>
    </row>
    <row r="13" spans="2:12" x14ac:dyDescent="0.25">
      <c r="B13" s="2" t="s">
        <v>110</v>
      </c>
      <c r="C13" s="2">
        <v>-4</v>
      </c>
      <c r="D13" s="2">
        <v>-61</v>
      </c>
      <c r="E13" s="2">
        <v>-11</v>
      </c>
      <c r="F13" s="2">
        <v>-6</v>
      </c>
      <c r="H13" s="2" t="s">
        <v>110</v>
      </c>
      <c r="I13" s="2">
        <v>-14</v>
      </c>
      <c r="J13" s="2">
        <v>-416</v>
      </c>
      <c r="K13" s="2">
        <v>-358</v>
      </c>
      <c r="L13" s="2">
        <v>-6</v>
      </c>
    </row>
    <row r="14" spans="2:12" x14ac:dyDescent="0.25">
      <c r="B14" s="2" t="s">
        <v>111</v>
      </c>
      <c r="C14" s="2">
        <v>-774</v>
      </c>
      <c r="D14" s="2">
        <v>-642</v>
      </c>
      <c r="E14" s="2">
        <v>-473</v>
      </c>
      <c r="F14" s="2">
        <v>-602</v>
      </c>
      <c r="H14" s="2" t="s">
        <v>111</v>
      </c>
      <c r="I14" s="2">
        <v>-803</v>
      </c>
      <c r="J14" s="2">
        <v>-758</v>
      </c>
      <c r="K14" s="2">
        <v>-734</v>
      </c>
      <c r="L14" s="2">
        <v>-704</v>
      </c>
    </row>
    <row r="15" spans="2:12" ht="30" x14ac:dyDescent="0.25">
      <c r="B15" s="2" t="s">
        <v>112</v>
      </c>
      <c r="C15" s="2">
        <v>1</v>
      </c>
      <c r="D15" s="2">
        <v>24</v>
      </c>
      <c r="E15" s="2">
        <v>15</v>
      </c>
      <c r="F15" s="2">
        <v>1</v>
      </c>
      <c r="H15" s="2" t="s">
        <v>112</v>
      </c>
      <c r="I15" s="2">
        <v>-350</v>
      </c>
      <c r="J15" s="3">
        <v>-1096</v>
      </c>
      <c r="K15" s="3">
        <v>-1309</v>
      </c>
      <c r="L15" s="3">
        <v>-1344</v>
      </c>
    </row>
    <row r="16" spans="2:12" s="14" customFormat="1" ht="30" x14ac:dyDescent="0.25">
      <c r="B16" s="6" t="s">
        <v>113</v>
      </c>
      <c r="C16" s="6">
        <v>-323</v>
      </c>
      <c r="D16" s="6">
        <v>126</v>
      </c>
      <c r="E16" s="6">
        <v>-494</v>
      </c>
      <c r="F16" s="6">
        <v>-132</v>
      </c>
      <c r="H16" s="6" t="s">
        <v>113</v>
      </c>
      <c r="I16" s="6">
        <v>850</v>
      </c>
      <c r="J16" s="9">
        <v>1298</v>
      </c>
      <c r="K16" s="6">
        <v>548</v>
      </c>
      <c r="L16" s="6">
        <v>990</v>
      </c>
    </row>
    <row r="17" spans="2:12" x14ac:dyDescent="0.25">
      <c r="B17" s="2" t="s">
        <v>114</v>
      </c>
      <c r="C17" s="3">
        <v>-1100</v>
      </c>
      <c r="D17" s="2">
        <v>-553</v>
      </c>
      <c r="E17" s="2">
        <v>-963</v>
      </c>
      <c r="F17" s="2">
        <v>-739</v>
      </c>
      <c r="H17" s="2" t="s">
        <v>114</v>
      </c>
      <c r="I17" s="2">
        <v>-317</v>
      </c>
      <c r="J17" s="2">
        <v>-972</v>
      </c>
      <c r="K17" s="3">
        <v>-1853</v>
      </c>
      <c r="L17" s="3">
        <v>-1064</v>
      </c>
    </row>
    <row r="18" spans="2:12" s="14" customFormat="1" x14ac:dyDescent="0.25">
      <c r="B18" s="6" t="s">
        <v>115</v>
      </c>
      <c r="C18" s="6" t="s">
        <v>7</v>
      </c>
      <c r="D18" s="6" t="s">
        <v>7</v>
      </c>
      <c r="E18" s="6" t="s">
        <v>7</v>
      </c>
      <c r="F18" s="6" t="s">
        <v>7</v>
      </c>
      <c r="H18" s="6" t="s">
        <v>115</v>
      </c>
      <c r="I18" s="6" t="s">
        <v>7</v>
      </c>
      <c r="J18" s="6" t="s">
        <v>7</v>
      </c>
      <c r="K18" s="6" t="s">
        <v>7</v>
      </c>
      <c r="L18" s="6" t="s">
        <v>7</v>
      </c>
    </row>
    <row r="19" spans="2:12" x14ac:dyDescent="0.25">
      <c r="B19" s="2" t="s">
        <v>116</v>
      </c>
      <c r="C19" s="2">
        <v>61</v>
      </c>
      <c r="D19" s="2">
        <v>29</v>
      </c>
      <c r="E19" s="2">
        <v>-24</v>
      </c>
      <c r="F19" s="2">
        <v>37</v>
      </c>
      <c r="H19" s="2" t="s">
        <v>116</v>
      </c>
      <c r="I19" s="2">
        <v>270</v>
      </c>
      <c r="J19" s="2">
        <v>-12</v>
      </c>
      <c r="K19" s="2">
        <v>-423</v>
      </c>
      <c r="L19" s="2">
        <v>402</v>
      </c>
    </row>
    <row r="20" spans="2:12" ht="30" x14ac:dyDescent="0.25">
      <c r="B20" s="2" t="s">
        <v>117</v>
      </c>
      <c r="C20" s="2">
        <v>337</v>
      </c>
      <c r="D20" s="2">
        <v>378</v>
      </c>
      <c r="E20" s="2">
        <v>479</v>
      </c>
      <c r="F20" s="2">
        <v>567</v>
      </c>
      <c r="H20" s="2" t="s">
        <v>117</v>
      </c>
      <c r="I20" s="2">
        <v>680</v>
      </c>
      <c r="J20" s="2">
        <v>639</v>
      </c>
      <c r="K20" s="2">
        <v>651</v>
      </c>
      <c r="L20" s="2">
        <v>632</v>
      </c>
    </row>
    <row r="21" spans="2:12" ht="30" x14ac:dyDescent="0.25">
      <c r="B21" s="2" t="s">
        <v>118</v>
      </c>
      <c r="C21" s="2">
        <v>150</v>
      </c>
      <c r="D21" s="2">
        <v>150</v>
      </c>
      <c r="E21" s="2">
        <v>311</v>
      </c>
      <c r="F21" s="2">
        <v>266</v>
      </c>
      <c r="H21" s="2" t="s">
        <v>118</v>
      </c>
      <c r="I21" s="2">
        <v>380</v>
      </c>
      <c r="J21" s="2">
        <v>99</v>
      </c>
      <c r="K21" s="2">
        <v>152</v>
      </c>
      <c r="L21" s="2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topLeftCell="C1" workbookViewId="0">
      <selection activeCell="E10" sqref="E10:N10"/>
    </sheetView>
  </sheetViews>
  <sheetFormatPr defaultRowHeight="15" x14ac:dyDescent="0.25"/>
  <cols>
    <col min="1" max="1" width="15.85546875" customWidth="1"/>
    <col min="2" max="2" width="19.28515625" customWidth="1"/>
    <col min="3" max="3" width="22.140625" bestFit="1" customWidth="1"/>
    <col min="9" max="10" width="3" customWidth="1"/>
  </cols>
  <sheetData>
    <row r="2" spans="1:14" x14ac:dyDescent="0.25">
      <c r="B2" t="s">
        <v>122</v>
      </c>
      <c r="C2" t="s">
        <v>123</v>
      </c>
      <c r="D2" t="s">
        <v>124</v>
      </c>
      <c r="E2" t="s">
        <v>170</v>
      </c>
      <c r="K2" t="s">
        <v>169</v>
      </c>
    </row>
    <row r="3" spans="1:14" x14ac:dyDescent="0.25">
      <c r="E3">
        <v>2012</v>
      </c>
      <c r="F3">
        <v>2011</v>
      </c>
      <c r="G3">
        <v>2010</v>
      </c>
      <c r="H3">
        <v>2009</v>
      </c>
      <c r="K3">
        <v>2012</v>
      </c>
      <c r="L3">
        <v>2011</v>
      </c>
      <c r="M3">
        <v>2010</v>
      </c>
      <c r="N3">
        <v>2009</v>
      </c>
    </row>
    <row r="4" spans="1:14" x14ac:dyDescent="0.25">
      <c r="A4" t="s">
        <v>168</v>
      </c>
      <c r="E4">
        <v>32.549999999999997</v>
      </c>
      <c r="F4">
        <v>28.82</v>
      </c>
      <c r="G4">
        <v>22.74</v>
      </c>
      <c r="H4">
        <f>(16.54+17.16)/2</f>
        <v>16.850000000000001</v>
      </c>
      <c r="K4">
        <v>45.16</v>
      </c>
      <c r="L4">
        <v>39.25</v>
      </c>
      <c r="M4">
        <v>34.6</v>
      </c>
      <c r="N4">
        <f>(31.19+31.37)/2</f>
        <v>31.28</v>
      </c>
    </row>
    <row r="6" spans="1:14" s="20" customFormat="1" x14ac:dyDescent="0.25">
      <c r="A6" s="20" t="s">
        <v>131</v>
      </c>
      <c r="B6" s="20" t="s">
        <v>125</v>
      </c>
      <c r="C6" s="20" t="s">
        <v>126</v>
      </c>
      <c r="E6" s="31">
        <f>IS!C11/IS!C9</f>
        <v>0.55233037267649487</v>
      </c>
      <c r="F6" s="31">
        <f>IS!D11/IS!D7</f>
        <v>0.54227602905569006</v>
      </c>
      <c r="G6" s="31">
        <f>IS!E11/IS!E7</f>
        <v>0.56518168753849307</v>
      </c>
      <c r="H6" s="31">
        <f>IS!F11/IS!F7</f>
        <v>0.65875494482615027</v>
      </c>
      <c r="I6" s="31"/>
      <c r="J6" s="31"/>
      <c r="K6" s="31">
        <f>IS!I11/IS!I7</f>
        <v>0.38098670510972288</v>
      </c>
      <c r="L6" s="31">
        <f>IS!J11/IS!J7</f>
        <v>0.37866515470597767</v>
      </c>
      <c r="M6" s="31">
        <f>IS!K11/IS!K7</f>
        <v>0.37646186789655739</v>
      </c>
      <c r="N6" s="31">
        <f>IS!L11/IS!L7</f>
        <v>0.88236296990878871</v>
      </c>
    </row>
    <row r="7" spans="1:14" s="20" customFormat="1" x14ac:dyDescent="0.25">
      <c r="A7" s="20" t="s">
        <v>131</v>
      </c>
      <c r="B7" s="20" t="s">
        <v>127</v>
      </c>
      <c r="C7" s="20" t="s">
        <v>128</v>
      </c>
      <c r="E7" s="31">
        <f>IS!C19/IS!C9</f>
        <v>0.19293105027012178</v>
      </c>
      <c r="F7" s="31">
        <f>IS!D19/IS!D9</f>
        <v>0.18928537078003271</v>
      </c>
      <c r="G7" s="31">
        <f>IS!E19/IS!E9</f>
        <v>0.19495506535947713</v>
      </c>
      <c r="H7" s="31">
        <f>IS!F19/IS!F9</f>
        <v>0.1738496772850302</v>
      </c>
      <c r="I7" s="31"/>
      <c r="J7" s="31"/>
      <c r="K7" s="31">
        <f>IS!I19/IS!I9</f>
        <v>0.22152811148486304</v>
      </c>
      <c r="L7" s="31">
        <f>IS!J19/IS!J9</f>
        <v>0.22404017495545117</v>
      </c>
      <c r="M7" s="31">
        <f>IS!K19/IS!K9</f>
        <v>0.23011036073134575</v>
      </c>
      <c r="N7" s="31">
        <f>IS!L19/IS!L9</f>
        <v>0.21831045946637115</v>
      </c>
    </row>
    <row r="8" spans="1:14" x14ac:dyDescent="0.25">
      <c r="A8" t="s">
        <v>131</v>
      </c>
      <c r="B8" t="s">
        <v>129</v>
      </c>
      <c r="C8" t="s">
        <v>146</v>
      </c>
      <c r="E8" s="21">
        <f>IS!C31/((BS!C47+BS!D47)/2)</f>
        <v>0.17343246266201723</v>
      </c>
      <c r="F8" s="21">
        <f>IS!D31/((BS!D47+BS!E47)/2)</f>
        <v>0.15963855421686746</v>
      </c>
      <c r="G8" s="21">
        <f>IS!E31/((BS!E47+BS!F47)/2)</f>
        <v>0.13687716319467119</v>
      </c>
      <c r="H8" s="21"/>
      <c r="I8" s="21"/>
      <c r="J8" s="21"/>
      <c r="K8" s="21">
        <f>IS!I31/((BS!I47+BS!J47)/2)</f>
        <v>0.46321525885558584</v>
      </c>
      <c r="L8" s="21">
        <f>IS!J31/((BS!J47+BS!K47)/2)</f>
        <v>0.42635024549918166</v>
      </c>
      <c r="M8" s="21">
        <f>IS!K31/((BS!K47+BS!L47)/2)</f>
        <v>0.37395742561932033</v>
      </c>
      <c r="N8" s="21"/>
    </row>
    <row r="9" spans="1:14" x14ac:dyDescent="0.25">
      <c r="A9" t="s">
        <v>131</v>
      </c>
      <c r="B9" t="s">
        <v>130</v>
      </c>
      <c r="C9" t="s">
        <v>147</v>
      </c>
      <c r="E9" s="21">
        <f>IS!C31/((BS!C19+BS!D19)/2)</f>
        <v>6.5286308698236581E-2</v>
      </c>
      <c r="F9" s="21">
        <f>IS!D31/((BS!D19+BS!E19)/2)</f>
        <v>6.1635697130577677E-2</v>
      </c>
      <c r="G9" s="21">
        <f>IS!E31/((BS!E19+BS!F19)/2)</f>
        <v>5.3960816620755352E-2</v>
      </c>
      <c r="H9" s="21"/>
      <c r="I9" s="21"/>
      <c r="J9" s="21"/>
      <c r="K9" s="21">
        <f>IS!I31/((BS!I19+BS!J19)/2)</f>
        <v>8.952080042127436E-2</v>
      </c>
      <c r="L9" s="21">
        <f>IS!J31/((BS!J19+BS!K19)/2)</f>
        <v>8.8317558977256669E-2</v>
      </c>
      <c r="M9" s="21">
        <f>IS!K31/((BS!K19+BS!L19)/2)</f>
        <v>8.8220610261078969E-2</v>
      </c>
      <c r="N9" s="21"/>
    </row>
    <row r="10" spans="1:14" x14ac:dyDescent="0.25">
      <c r="B10" t="s">
        <v>215</v>
      </c>
      <c r="C10" t="s">
        <v>216</v>
      </c>
      <c r="E10" s="21">
        <f>CF!C9/IS!C31</f>
        <v>2.4423368740515934</v>
      </c>
      <c r="F10" s="21">
        <f>CF!D9/IS!D31</f>
        <v>2.0918785890073832</v>
      </c>
      <c r="G10" s="21">
        <f>CF!E9/IS!E31</f>
        <v>2.5477099236641223</v>
      </c>
      <c r="H10" s="21">
        <f>CF!F9/IS!F31</f>
        <v>2.9098196392785569</v>
      </c>
      <c r="I10" s="21"/>
      <c r="J10" s="21"/>
      <c r="K10" s="21">
        <f>CF!I9/IS!I31</f>
        <v>2.0123529411764705</v>
      </c>
      <c r="L10" s="21">
        <f>CF!J9/IS!J31</f>
        <v>2.4254638515674984</v>
      </c>
      <c r="M10" s="21">
        <f>CF!K9/IS!K31</f>
        <v>2.3262316910785619</v>
      </c>
      <c r="N10" s="21">
        <f>CF!L9/IS!L31</f>
        <v>2.5642760487144791</v>
      </c>
    </row>
    <row r="11" spans="1:14" x14ac:dyDescent="0.25"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5">
      <c r="A12" t="s">
        <v>132</v>
      </c>
      <c r="B12" t="s">
        <v>133</v>
      </c>
      <c r="C12" t="s">
        <v>134</v>
      </c>
      <c r="E12" s="21">
        <f>BS!C12/BS!C29</f>
        <v>0.62784090909090906</v>
      </c>
      <c r="F12" s="21">
        <f>BS!D12/BS!D29</f>
        <v>0.53342002600780236</v>
      </c>
      <c r="G12" s="21">
        <f>BS!E12/BS!E29</f>
        <v>0.43850658857979502</v>
      </c>
      <c r="H12" s="21">
        <f>BS!F12/BS!F29</f>
        <v>0.38022941970310392</v>
      </c>
      <c r="I12" s="21"/>
      <c r="J12" s="21"/>
      <c r="K12" s="21">
        <f>BS!I12/BS!I29</f>
        <v>0.73984010659560295</v>
      </c>
      <c r="L12" s="21">
        <f>BS!J12/BS!J29</f>
        <v>0.75009807767752057</v>
      </c>
      <c r="M12" s="21">
        <f>BS!K12/BS!K29</f>
        <v>0.62089657606777271</v>
      </c>
      <c r="N12" s="21">
        <f>BS!L12/BS!L29</f>
        <v>0.82059679767103344</v>
      </c>
    </row>
    <row r="13" spans="1:14" x14ac:dyDescent="0.25">
      <c r="A13" t="s">
        <v>132</v>
      </c>
      <c r="B13" t="s">
        <v>135</v>
      </c>
      <c r="C13" t="s">
        <v>136</v>
      </c>
      <c r="E13" s="21">
        <f>(BS!C12-BS!C10-BS!C9)/BS!C29</f>
        <v>0.47784090909090909</v>
      </c>
      <c r="F13" s="21">
        <f>(BS!D12-BS!D10-BS!D9)/BS!D29</f>
        <v>0.40416124837451234</v>
      </c>
      <c r="G13" s="21">
        <f>(BS!E12-BS!E10-BS!E9)/BS!E29</f>
        <v>0.34187408491947291</v>
      </c>
      <c r="H13" s="21">
        <f>(BS!F12-BS!F10-BS!F9)/BS!F29</f>
        <v>0.25371120107962214</v>
      </c>
      <c r="I13" s="21"/>
      <c r="J13" s="21"/>
      <c r="K13" s="21">
        <f>(BS!I12-BS!I10-BS!I9)/BS!I29</f>
        <v>0.60026648900732849</v>
      </c>
      <c r="L13" s="21">
        <f>(BS!J12-BS!J10-BS!J9)/BS!J29</f>
        <v>0.62691251471165166</v>
      </c>
      <c r="M13" s="21">
        <f>(BS!K12-BS!K10-BS!K9)/BS!K29</f>
        <v>0.51570773032121431</v>
      </c>
      <c r="N13" s="21">
        <f>(BS!L12-BS!L10-BS!L9)/BS!L29</f>
        <v>0.72379912663755464</v>
      </c>
    </row>
    <row r="14" spans="1:14" x14ac:dyDescent="0.25">
      <c r="A14" t="s">
        <v>132</v>
      </c>
      <c r="B14" t="s">
        <v>137</v>
      </c>
      <c r="C14" t="s">
        <v>138</v>
      </c>
      <c r="E14" s="21">
        <f>BS!C5/BS!C29</f>
        <v>3.0397727272727274E-2</v>
      </c>
      <c r="F14" s="21">
        <f>BS!D5/BS!D29</f>
        <v>1.1963589076723017E-2</v>
      </c>
      <c r="G14" s="21">
        <f>BS!E5/BS!E29</f>
        <v>4.1483650561249391E-3</v>
      </c>
      <c r="H14" s="21">
        <f>BS!F5/BS!F29</f>
        <v>1.3832658569500675E-2</v>
      </c>
      <c r="I14" s="21"/>
      <c r="J14" s="21"/>
      <c r="K14" s="21">
        <f>BS!I5/BS!I29</f>
        <v>7.0952698201199205E-2</v>
      </c>
      <c r="L14" s="21">
        <f>BS!J5/BS!J29</f>
        <v>0</v>
      </c>
      <c r="M14" s="21">
        <f>BS!K5/BS!K29</f>
        <v>0</v>
      </c>
      <c r="N14" s="21">
        <f>BS!L5/BS!L29</f>
        <v>0.1393740902474527</v>
      </c>
    </row>
    <row r="15" spans="1:14" x14ac:dyDescent="0.25">
      <c r="A15" t="s">
        <v>132</v>
      </c>
      <c r="B15" t="s">
        <v>139</v>
      </c>
      <c r="C15" t="s">
        <v>140</v>
      </c>
      <c r="E15" s="21">
        <f>CF!C9/BS!C33</f>
        <v>0.48347852207870229</v>
      </c>
      <c r="F15" s="21">
        <f>CF!D9/BS!D33</f>
        <v>0.3654342218400688</v>
      </c>
      <c r="G15" s="21">
        <f>CF!E9/BS!E33</f>
        <v>0.41356877323420077</v>
      </c>
      <c r="H15" s="21">
        <f>CF!F9/BS!F33</f>
        <v>0.47051198963058977</v>
      </c>
      <c r="I15" s="21"/>
      <c r="J15" s="21"/>
      <c r="K15" s="21">
        <f>CF!I9/BS!I33</f>
        <v>0.31708221336546483</v>
      </c>
      <c r="L15" s="21">
        <f>CF!J9/BS!J33</f>
        <v>0.37568130016846696</v>
      </c>
      <c r="M15" s="21">
        <f>CF!K9/BS!K33</f>
        <v>0.40165536268536611</v>
      </c>
      <c r="N15" s="21">
        <f>CF!L9/BS!L33</f>
        <v>0.44777882797731566</v>
      </c>
    </row>
    <row r="16" spans="1:14" x14ac:dyDescent="0.25"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x14ac:dyDescent="0.25">
      <c r="A17" t="s">
        <v>141</v>
      </c>
      <c r="B17" t="s">
        <v>143</v>
      </c>
      <c r="C17" t="s">
        <v>142</v>
      </c>
      <c r="E17" s="21">
        <f>BS!C6/(IS!C7/365)</f>
        <v>44.767323995576852</v>
      </c>
      <c r="F17" s="21">
        <f>BS!D6/(IS!D7/365)</f>
        <v>44.294915254237289</v>
      </c>
      <c r="G17" s="21">
        <f>BS!E6/(IS!E7/365)</f>
        <v>45.072367070416753</v>
      </c>
      <c r="H17" s="21">
        <f>BS!F6/(IS!F7/365)</f>
        <v>22.798251093066831</v>
      </c>
      <c r="I17" s="21"/>
      <c r="J17" s="21"/>
      <c r="K17" s="21">
        <f>BS!I6/(IS!I7/365)</f>
        <v>44.901489668428646</v>
      </c>
      <c r="L17" s="21">
        <f>BS!J6/(IS!J7/365)</f>
        <v>46.534100113397052</v>
      </c>
      <c r="M17" s="21">
        <f>BS!K6/(IS!K7/365)</f>
        <v>43.377944325481799</v>
      </c>
      <c r="N17" s="21">
        <f>BS!L6/(IS!L7/365)</f>
        <v>40.75952604211065</v>
      </c>
    </row>
    <row r="18" spans="1:14" x14ac:dyDescent="0.25">
      <c r="A18" t="s">
        <v>141</v>
      </c>
      <c r="B18" t="s">
        <v>144</v>
      </c>
      <c r="C18" t="s">
        <v>145</v>
      </c>
      <c r="E18" s="21">
        <f>IS!C7/BS!C19</f>
        <v>0.53078992418684279</v>
      </c>
      <c r="F18" s="21">
        <f>IS!D7/BS!D19</f>
        <v>0.51803722843811151</v>
      </c>
      <c r="G18" s="21">
        <f>IS!E7/BS!E19</f>
        <v>0.49643293925805138</v>
      </c>
      <c r="H18" s="21">
        <f>IS!F7/BS!F19</f>
        <v>0.49981788854779124</v>
      </c>
      <c r="I18" s="21"/>
      <c r="J18" s="21"/>
      <c r="K18" s="21">
        <f>IS!I7/BS!I19</f>
        <v>0.63645631562850447</v>
      </c>
      <c r="L18" s="21">
        <f>IS!J7/BS!J19</f>
        <v>0.67236684457030826</v>
      </c>
      <c r="M18" s="21">
        <f>IS!K7/BS!K19</f>
        <v>0.71285152351318026</v>
      </c>
      <c r="N18" s="21">
        <f>IS!L7/BS!L19</f>
        <v>0.68932894582207072</v>
      </c>
    </row>
    <row r="19" spans="1:14" x14ac:dyDescent="0.25">
      <c r="A19" t="s">
        <v>141</v>
      </c>
      <c r="B19" t="s">
        <v>148</v>
      </c>
      <c r="C19" t="s">
        <v>149</v>
      </c>
      <c r="E19" s="21">
        <f>IS!C10/((BS!C9+BS!D9)/2)</f>
        <v>13.712660028449502</v>
      </c>
      <c r="F19" s="21">
        <f>IS!D10/((BS!D9+BS!E9)/2)</f>
        <v>14.861635220125786</v>
      </c>
      <c r="G19" s="21">
        <f>IS!E10/((BS!E9+BS!F9)/2)</f>
        <v>15.320072332730561</v>
      </c>
      <c r="H19" s="21"/>
      <c r="I19" s="21"/>
      <c r="J19" s="21"/>
      <c r="K19" s="21">
        <f>IS!I10/((BS!I9+BS!J9)/2)</f>
        <v>30.977955911823646</v>
      </c>
      <c r="L19" s="21">
        <f>IS!J10/((BS!J9+BS!K9)/2)</f>
        <v>39.23785166240409</v>
      </c>
      <c r="M19" s="21">
        <f>IS!K10/((BS!K9+BS!L9)/2)</f>
        <v>44.404692082111438</v>
      </c>
      <c r="N19" s="21"/>
    </row>
    <row r="20" spans="1:14" x14ac:dyDescent="0.25"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t="s">
        <v>154</v>
      </c>
      <c r="B21" t="s">
        <v>155</v>
      </c>
      <c r="C21" t="s">
        <v>156</v>
      </c>
      <c r="E21" s="21">
        <f>BS!C37/BS!C19</f>
        <v>0.62406456346294936</v>
      </c>
      <c r="F21" s="21">
        <f>BS!D37/BS!D19</f>
        <v>0.62304952084692189</v>
      </c>
      <c r="G21" s="21">
        <f>BS!E37/BS!E19</f>
        <v>0.60461679576029348</v>
      </c>
      <c r="H21" s="21">
        <f>BS!F37/BS!F19</f>
        <v>0.6069514542900255</v>
      </c>
      <c r="I21" s="21"/>
      <c r="J21" s="21"/>
      <c r="K21" s="21">
        <f>BS!I37/BS!I19</f>
        <v>0.8079314914874095</v>
      </c>
      <c r="L21" s="21">
        <f>BS!J37/BS!J19</f>
        <v>0.80546781396362055</v>
      </c>
      <c r="M21" s="21">
        <f>BS!K37/BS!K19</f>
        <v>0.77925204015734162</v>
      </c>
      <c r="N21" s="21">
        <f>BS!L37/BS!L19</f>
        <v>0.74891291573627927</v>
      </c>
    </row>
    <row r="22" spans="1:14" x14ac:dyDescent="0.25">
      <c r="A22" t="s">
        <v>154</v>
      </c>
      <c r="B22" t="s">
        <v>157</v>
      </c>
      <c r="C22" t="s">
        <v>158</v>
      </c>
      <c r="E22" s="21">
        <f>BS!C37/BS!C47</f>
        <v>1.6600312256049961</v>
      </c>
      <c r="F22" s="21">
        <f>BS!D37/BS!D47</f>
        <v>1.6528683615067217</v>
      </c>
      <c r="G22" s="21">
        <f>BS!E37/BS!E47</f>
        <v>1.529191906173476</v>
      </c>
      <c r="H22" s="21">
        <f>BS!F37/BS!F47</f>
        <v>1.5442149854381784</v>
      </c>
      <c r="I22" s="21"/>
      <c r="J22" s="21"/>
      <c r="K22" s="21">
        <f>BS!I37/BS!I47</f>
        <v>4.206475583864119</v>
      </c>
      <c r="L22" s="21">
        <f>BS!J37/BS!J47</f>
        <v>4.14053751399776</v>
      </c>
      <c r="M22" s="21">
        <f>BS!K37/BS!K47</f>
        <v>3.5300531914893618</v>
      </c>
      <c r="N22" s="21">
        <f>BS!L37/BS!L47</f>
        <v>2.9826819564708638</v>
      </c>
    </row>
    <row r="23" spans="1:14" x14ac:dyDescent="0.25">
      <c r="A23" t="s">
        <v>154</v>
      </c>
      <c r="B23" t="s">
        <v>159</v>
      </c>
      <c r="C23" t="s">
        <v>160</v>
      </c>
      <c r="E23" s="21">
        <f>BS!C30/BS!C47</f>
        <v>0.74303929221962006</v>
      </c>
      <c r="F23" s="21">
        <f>BS!D30/BS!D47</f>
        <v>0.73312924264608015</v>
      </c>
      <c r="G23" s="21">
        <f>BS!E30/BS!E47</f>
        <v>0.67134940069596594</v>
      </c>
      <c r="H23" s="21">
        <f>BS!F30/BS!F47</f>
        <v>0.80619539316918187</v>
      </c>
      <c r="I23" s="21"/>
      <c r="J23" s="21"/>
      <c r="K23" s="21">
        <f>BS!I30/BS!I47</f>
        <v>2.7709660297239913</v>
      </c>
      <c r="L23" s="21">
        <f>BS!J30/BS!J47</f>
        <v>2.8090705487122061</v>
      </c>
      <c r="M23" s="21">
        <f>BS!K30/BS!K47</f>
        <v>2.301595744680851</v>
      </c>
      <c r="N23" s="21">
        <f>BS!L30/BS!L47</f>
        <v>1.9805757079335362</v>
      </c>
    </row>
    <row r="24" spans="1:14" x14ac:dyDescent="0.25"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20" customFormat="1" x14ac:dyDescent="0.25">
      <c r="A25" s="20" t="s">
        <v>161</v>
      </c>
      <c r="B25" s="20" t="s">
        <v>162</v>
      </c>
      <c r="C25" s="20" t="s">
        <v>163</v>
      </c>
      <c r="E25" s="31">
        <f>IS!C40</f>
        <v>2.02</v>
      </c>
      <c r="F25" s="31">
        <f>IS!D40</f>
        <v>1.87</v>
      </c>
      <c r="G25" s="31">
        <f>IS!E40</f>
        <v>1.63</v>
      </c>
      <c r="H25" s="31">
        <f>IS!F40</f>
        <v>1.57</v>
      </c>
      <c r="I25" s="31"/>
      <c r="J25" s="31"/>
      <c r="K25" s="31">
        <f>IS!I40</f>
        <v>3.32</v>
      </c>
      <c r="L25" s="31">
        <f>IS!J40</f>
        <v>2.91</v>
      </c>
      <c r="M25" s="31">
        <f>IS!K40</f>
        <v>2.59</v>
      </c>
      <c r="N25" s="31">
        <f>IS!L40</f>
        <v>2.38</v>
      </c>
    </row>
    <row r="26" spans="1:14" x14ac:dyDescent="0.25">
      <c r="A26" t="s">
        <v>161</v>
      </c>
      <c r="B26" t="s">
        <v>164</v>
      </c>
      <c r="C26" t="s">
        <v>165</v>
      </c>
      <c r="E26" s="21">
        <f>IS!C42*IS!C39/IS!C31</f>
        <v>0.60537177541729892</v>
      </c>
      <c r="F26" s="21">
        <f>IS!D42*IS!D39/IS!D31</f>
        <v>0.58835110746513541</v>
      </c>
      <c r="G26" s="21">
        <f>IS!E42*IS!E39/IS!E31</f>
        <v>0.61259541984732824</v>
      </c>
      <c r="H26" s="21">
        <f>IS!F42*IS!F39/IS!F31</f>
        <v>0.60541082164328652</v>
      </c>
      <c r="I26" s="21"/>
      <c r="J26" s="21"/>
      <c r="K26" s="21">
        <f>IS!I42*IS!I39/IS!I31</f>
        <v>0.48515294117647056</v>
      </c>
      <c r="L26" s="21">
        <f>IS!J42*IS!J39/IS!J31</f>
        <v>0.49695457453614844</v>
      </c>
      <c r="M26" s="21">
        <f>IS!K42*IS!K39/IS!K31</f>
        <v>0.49427430093209052</v>
      </c>
      <c r="N26" s="21">
        <f>IS!L42*IS!L39/IS!L31</f>
        <v>0.48738836265223268</v>
      </c>
    </row>
    <row r="27" spans="1:14" x14ac:dyDescent="0.25">
      <c r="A27" t="s">
        <v>161</v>
      </c>
      <c r="B27" t="s">
        <v>166</v>
      </c>
      <c r="C27" t="s">
        <v>167</v>
      </c>
      <c r="E27" s="21">
        <f>E4/IS!C40</f>
        <v>16.113861386138613</v>
      </c>
      <c r="F27" s="21">
        <f>F4/IS!D40</f>
        <v>15.411764705882351</v>
      </c>
      <c r="G27" s="21">
        <f>G4/IS!E40</f>
        <v>13.950920245398773</v>
      </c>
      <c r="H27" s="21">
        <f>H4/IS!F40</f>
        <v>10.732484076433121</v>
      </c>
      <c r="I27" s="21"/>
      <c r="J27" s="21"/>
      <c r="K27" s="21">
        <f>K4/IS!I40</f>
        <v>13.602409638554217</v>
      </c>
      <c r="L27" s="21">
        <f>L4/IS!J40</f>
        <v>13.487972508591065</v>
      </c>
      <c r="M27" s="21">
        <f>M4/IS!K40</f>
        <v>13.35907335907336</v>
      </c>
      <c r="N27" s="21">
        <f>N4/IS!L40</f>
        <v>13.142857142857144</v>
      </c>
    </row>
    <row r="28" spans="1:14" x14ac:dyDescent="0.25">
      <c r="A28" t="s">
        <v>161</v>
      </c>
      <c r="B28" t="s">
        <v>171</v>
      </c>
      <c r="C28" t="s">
        <v>172</v>
      </c>
      <c r="E28" s="21">
        <f>IS!C42/Ratios!E4</f>
        <v>3.7480798771121357E-2</v>
      </c>
      <c r="F28" s="21">
        <f>IS!D42/Ratios!F4</f>
        <v>3.8167938931297711E-2</v>
      </c>
      <c r="G28" s="21">
        <f>IS!E42/Ratios!G4</f>
        <v>4.3975373790677223E-2</v>
      </c>
      <c r="H28" s="21">
        <f>IS!F42/Ratios!H4</f>
        <v>5.6379821958456963E-2</v>
      </c>
      <c r="I28" s="21"/>
      <c r="J28" s="21"/>
      <c r="K28" s="21">
        <f>IS!I42/Ratios!K4</f>
        <v>3.4986713906111605E-2</v>
      </c>
      <c r="L28" s="21">
        <f>IS!J42/Ratios!L4</f>
        <v>3.6178343949044581E-2</v>
      </c>
      <c r="M28" s="21">
        <f>IS!K42/Ratios!M4</f>
        <v>3.6994219653179193E-2</v>
      </c>
      <c r="N28" s="21">
        <f>IS!L42/Ratios!N4</f>
        <v>3.708439897698209E-2</v>
      </c>
    </row>
    <row r="29" spans="1:14" x14ac:dyDescent="0.25"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5"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x14ac:dyDescent="0.25"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5"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5:14" x14ac:dyDescent="0.25"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5:14" x14ac:dyDescent="0.25"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5:14" x14ac:dyDescent="0.25"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5:14" x14ac:dyDescent="0.25"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5:14" x14ac:dyDescent="0.25">
      <c r="E37" s="21"/>
      <c r="F37" s="21"/>
      <c r="G37" s="21"/>
      <c r="H37" s="21"/>
      <c r="I37" s="21"/>
      <c r="J37" s="21"/>
      <c r="K37" s="21"/>
      <c r="L37" s="21"/>
      <c r="M37" s="21"/>
      <c r="N37" s="21"/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5"/>
  <sheetViews>
    <sheetView topLeftCell="D76" zoomScale="145" zoomScaleNormal="145" workbookViewId="0">
      <selection activeCell="I82" sqref="I82"/>
    </sheetView>
  </sheetViews>
  <sheetFormatPr defaultRowHeight="15" x14ac:dyDescent="0.25"/>
  <cols>
    <col min="3" max="3" width="11.85546875" bestFit="1" customWidth="1"/>
    <col min="4" max="6" width="10.5703125" bestFit="1" customWidth="1"/>
    <col min="7" max="7" width="11.7109375" customWidth="1"/>
    <col min="8" max="8" width="12.85546875" customWidth="1"/>
    <col min="10" max="10" width="9.85546875" bestFit="1" customWidth="1"/>
  </cols>
  <sheetData>
    <row r="1" spans="2:11" x14ac:dyDescent="0.25">
      <c r="B1" t="s">
        <v>202</v>
      </c>
    </row>
    <row r="2" spans="2:11" x14ac:dyDescent="0.25">
      <c r="C2" t="s">
        <v>173</v>
      </c>
      <c r="D2" t="s">
        <v>174</v>
      </c>
      <c r="G2" t="s">
        <v>203</v>
      </c>
      <c r="H2" t="s">
        <v>204</v>
      </c>
      <c r="I2" t="s">
        <v>205</v>
      </c>
      <c r="J2" t="s">
        <v>174</v>
      </c>
    </row>
    <row r="3" spans="2:11" x14ac:dyDescent="0.25">
      <c r="B3" t="s">
        <v>175</v>
      </c>
      <c r="C3" s="26">
        <v>41527</v>
      </c>
      <c r="D3" s="27">
        <v>0.68</v>
      </c>
      <c r="E3" s="27"/>
      <c r="G3" s="26">
        <v>41501</v>
      </c>
      <c r="H3" s="26">
        <v>41530</v>
      </c>
      <c r="I3" s="26">
        <v>41549</v>
      </c>
      <c r="J3" s="27">
        <v>0.435</v>
      </c>
      <c r="K3" s="27"/>
    </row>
    <row r="4" spans="2:11" x14ac:dyDescent="0.25">
      <c r="B4" t="s">
        <v>176</v>
      </c>
      <c r="C4" s="26">
        <v>41435</v>
      </c>
      <c r="D4" s="27">
        <v>0.68</v>
      </c>
      <c r="E4" s="27"/>
      <c r="G4" s="26">
        <v>41387</v>
      </c>
      <c r="H4" s="26">
        <v>41439</v>
      </c>
      <c r="I4" s="26">
        <v>41458</v>
      </c>
      <c r="J4" s="27">
        <v>0.435</v>
      </c>
      <c r="K4" s="27"/>
    </row>
    <row r="5" spans="2:11" x14ac:dyDescent="0.25">
      <c r="B5" t="s">
        <v>177</v>
      </c>
      <c r="C5" s="26">
        <v>41344</v>
      </c>
      <c r="D5" s="27">
        <v>0.64</v>
      </c>
      <c r="E5" s="27"/>
      <c r="G5" s="26">
        <v>41319</v>
      </c>
      <c r="H5" s="26">
        <v>41348</v>
      </c>
      <c r="I5" s="26">
        <v>41366</v>
      </c>
      <c r="J5" s="27">
        <v>0.435</v>
      </c>
      <c r="K5" s="27"/>
    </row>
    <row r="6" spans="2:11" x14ac:dyDescent="0.25">
      <c r="B6" t="s">
        <v>178</v>
      </c>
      <c r="C6" s="26">
        <v>41254</v>
      </c>
      <c r="D6" s="27">
        <v>0.64</v>
      </c>
      <c r="E6" s="28">
        <f>(D6-D10)/D10</f>
        <v>0.10344827586206906</v>
      </c>
      <c r="G6" s="26">
        <v>41206</v>
      </c>
      <c r="H6" s="26">
        <v>41257</v>
      </c>
      <c r="I6" s="26">
        <v>41276</v>
      </c>
      <c r="J6" s="27">
        <v>0.39500000000000002</v>
      </c>
      <c r="K6" s="28">
        <f>(J6-J10)/J10</f>
        <v>0.11267605633802827</v>
      </c>
    </row>
    <row r="7" spans="2:11" x14ac:dyDescent="0.25">
      <c r="B7" t="s">
        <v>179</v>
      </c>
      <c r="C7" s="26">
        <v>41162</v>
      </c>
      <c r="D7" s="27">
        <v>0.61</v>
      </c>
      <c r="E7" s="27"/>
      <c r="G7" s="26">
        <v>41137</v>
      </c>
      <c r="H7" s="26">
        <v>41166</v>
      </c>
      <c r="I7" s="26">
        <v>41185</v>
      </c>
      <c r="J7" s="27">
        <v>0.39500000000000002</v>
      </c>
      <c r="K7" s="27"/>
    </row>
    <row r="8" spans="2:11" x14ac:dyDescent="0.25">
      <c r="B8" t="s">
        <v>180</v>
      </c>
      <c r="C8" s="26">
        <v>41068</v>
      </c>
      <c r="D8" s="27">
        <v>0.61</v>
      </c>
      <c r="E8" s="27"/>
      <c r="G8" s="26">
        <v>41024</v>
      </c>
      <c r="H8" s="26">
        <v>41075</v>
      </c>
      <c r="I8" s="26">
        <v>41093</v>
      </c>
      <c r="J8" s="27">
        <v>0.39500000000000002</v>
      </c>
      <c r="K8" s="27"/>
    </row>
    <row r="9" spans="2:11" x14ac:dyDescent="0.25">
      <c r="B9" t="s">
        <v>181</v>
      </c>
      <c r="C9" s="26">
        <v>40977</v>
      </c>
      <c r="D9" s="27">
        <v>0.57999999999999996</v>
      </c>
      <c r="E9" s="27"/>
      <c r="G9" s="26">
        <v>40961</v>
      </c>
      <c r="H9" s="26">
        <v>40987</v>
      </c>
      <c r="I9" s="26">
        <v>41001</v>
      </c>
      <c r="J9" s="27">
        <v>0.39500000000000002</v>
      </c>
      <c r="K9" s="27"/>
    </row>
    <row r="10" spans="2:11" x14ac:dyDescent="0.25">
      <c r="B10" t="s">
        <v>182</v>
      </c>
      <c r="C10" s="26">
        <v>40886</v>
      </c>
      <c r="D10" s="27">
        <v>0.57999999999999996</v>
      </c>
      <c r="E10" s="28">
        <f>(D10-D14)/D14</f>
        <v>0.10476190476190464</v>
      </c>
      <c r="G10" s="26">
        <v>40842</v>
      </c>
      <c r="H10" s="26">
        <v>40892</v>
      </c>
      <c r="I10" s="26">
        <v>40912</v>
      </c>
      <c r="J10" s="27">
        <v>0.35499999999999998</v>
      </c>
      <c r="K10" s="28">
        <f>(J10-J14)/J14</f>
        <v>0.10937499999999992</v>
      </c>
    </row>
    <row r="11" spans="2:11" x14ac:dyDescent="0.25">
      <c r="B11" t="s">
        <v>183</v>
      </c>
      <c r="C11" s="26">
        <v>40795</v>
      </c>
      <c r="D11" s="27">
        <v>0.55000000000000004</v>
      </c>
      <c r="E11" s="27"/>
      <c r="G11" s="26">
        <v>40773</v>
      </c>
      <c r="H11" s="26">
        <v>40801</v>
      </c>
      <c r="I11" s="26">
        <v>40819</v>
      </c>
      <c r="J11" s="27">
        <v>0.35499999999999998</v>
      </c>
      <c r="K11" s="27"/>
    </row>
    <row r="12" spans="2:11" x14ac:dyDescent="0.25">
      <c r="B12" t="s">
        <v>184</v>
      </c>
      <c r="C12" s="26">
        <v>40704</v>
      </c>
      <c r="D12" s="27">
        <v>0.55000000000000004</v>
      </c>
      <c r="E12" s="27"/>
      <c r="G12" s="26">
        <v>40660</v>
      </c>
      <c r="H12" s="26">
        <v>40709</v>
      </c>
      <c r="I12" s="26">
        <v>40728</v>
      </c>
      <c r="J12" s="27">
        <v>0.35499999999999998</v>
      </c>
      <c r="K12" s="27"/>
    </row>
    <row r="13" spans="2:11" x14ac:dyDescent="0.25">
      <c r="B13" t="s">
        <v>185</v>
      </c>
      <c r="C13" s="26">
        <v>40613</v>
      </c>
      <c r="D13" s="27">
        <v>0.52500000000000002</v>
      </c>
      <c r="E13" s="27"/>
      <c r="G13" s="26">
        <v>40590</v>
      </c>
      <c r="H13" s="26">
        <v>40620</v>
      </c>
      <c r="I13" s="26">
        <v>40634</v>
      </c>
      <c r="J13" s="27">
        <v>0.35499999999999998</v>
      </c>
      <c r="K13" s="27"/>
    </row>
    <row r="14" spans="2:11" x14ac:dyDescent="0.25">
      <c r="B14" t="s">
        <v>186</v>
      </c>
      <c r="C14" s="26">
        <v>40522</v>
      </c>
      <c r="D14" s="27">
        <v>0.52500000000000002</v>
      </c>
      <c r="E14" s="28">
        <f>(D14-D18)/D18</f>
        <v>0.10526315789473695</v>
      </c>
      <c r="G14" s="26">
        <v>40477</v>
      </c>
      <c r="H14" s="26">
        <v>40500</v>
      </c>
      <c r="I14" s="26">
        <v>40547</v>
      </c>
      <c r="J14" s="27">
        <v>0.32</v>
      </c>
      <c r="K14" s="28">
        <f>(J14-J18)/J18</f>
        <v>0.10344827586206906</v>
      </c>
    </row>
    <row r="15" spans="2:11" x14ac:dyDescent="0.25">
      <c r="B15" t="s">
        <v>187</v>
      </c>
      <c r="C15" s="26">
        <v>40431</v>
      </c>
      <c r="D15" s="27">
        <v>0.5</v>
      </c>
      <c r="E15" s="27"/>
      <c r="G15" s="26">
        <v>40409</v>
      </c>
      <c r="H15" s="26">
        <v>40430</v>
      </c>
      <c r="I15" s="26">
        <v>40452</v>
      </c>
      <c r="J15" s="27">
        <v>0.32</v>
      </c>
      <c r="K15" s="27"/>
    </row>
    <row r="16" spans="2:11" x14ac:dyDescent="0.25">
      <c r="B16" t="s">
        <v>188</v>
      </c>
      <c r="C16" s="26">
        <v>40339</v>
      </c>
      <c r="D16" s="27">
        <v>0.5</v>
      </c>
      <c r="E16" s="27"/>
      <c r="G16" s="26">
        <v>40297</v>
      </c>
      <c r="H16" s="26">
        <v>40312</v>
      </c>
      <c r="I16" s="26">
        <v>40361</v>
      </c>
      <c r="J16" s="27">
        <v>0.32</v>
      </c>
      <c r="K16" s="27"/>
    </row>
    <row r="17" spans="2:12" x14ac:dyDescent="0.25">
      <c r="B17" t="s">
        <v>189</v>
      </c>
      <c r="C17" s="26">
        <v>40248</v>
      </c>
      <c r="D17" s="27">
        <v>0.47499999999999998</v>
      </c>
      <c r="E17" s="27"/>
      <c r="G17" s="26">
        <v>40226</v>
      </c>
      <c r="H17" s="26">
        <v>40242</v>
      </c>
      <c r="I17" s="26">
        <v>40269</v>
      </c>
      <c r="J17" s="27">
        <v>0.32</v>
      </c>
      <c r="K17" s="27"/>
    </row>
    <row r="18" spans="2:12" x14ac:dyDescent="0.25">
      <c r="B18" t="s">
        <v>190</v>
      </c>
      <c r="C18" s="26">
        <v>40158</v>
      </c>
      <c r="D18" s="27">
        <v>0.47499999999999998</v>
      </c>
      <c r="E18" s="28">
        <f>(D18-D22)/D22</f>
        <v>0</v>
      </c>
      <c r="G18" s="26">
        <v>40113</v>
      </c>
      <c r="H18" s="26">
        <v>40137</v>
      </c>
      <c r="I18" s="26">
        <v>40180</v>
      </c>
      <c r="J18" s="27">
        <v>0.28999999999999998</v>
      </c>
      <c r="K18" s="28">
        <f>(J18-J22)/J22</f>
        <v>0.15999999999999992</v>
      </c>
    </row>
    <row r="19" spans="2:12" x14ac:dyDescent="0.25">
      <c r="B19" t="s">
        <v>191</v>
      </c>
      <c r="C19" s="26">
        <v>40066</v>
      </c>
      <c r="D19" s="27">
        <v>0.47499999999999998</v>
      </c>
      <c r="E19" s="27"/>
      <c r="G19" s="26">
        <v>40045</v>
      </c>
      <c r="H19" s="26">
        <v>40065</v>
      </c>
      <c r="I19" s="26">
        <v>40087</v>
      </c>
      <c r="J19" s="27">
        <v>0.28999999999999998</v>
      </c>
      <c r="K19" s="27"/>
    </row>
    <row r="20" spans="2:12" x14ac:dyDescent="0.25">
      <c r="B20" t="s">
        <v>192</v>
      </c>
      <c r="C20" s="26">
        <v>39974</v>
      </c>
      <c r="D20" s="27">
        <v>0.47499999999999998</v>
      </c>
      <c r="E20" s="27"/>
      <c r="G20" s="26">
        <v>39932</v>
      </c>
      <c r="H20" s="26">
        <v>39948</v>
      </c>
      <c r="I20" s="26">
        <v>39996</v>
      </c>
      <c r="J20" s="27">
        <v>0.28999999999999998</v>
      </c>
      <c r="K20" s="27"/>
    </row>
    <row r="21" spans="2:12" x14ac:dyDescent="0.25">
      <c r="B21" t="s">
        <v>193</v>
      </c>
      <c r="C21" s="26">
        <v>39883</v>
      </c>
      <c r="D21" s="27">
        <v>0.47499999999999998</v>
      </c>
      <c r="E21" s="27"/>
      <c r="G21" s="26">
        <v>39862</v>
      </c>
      <c r="H21" s="26">
        <v>39878</v>
      </c>
      <c r="I21" s="26">
        <v>39904</v>
      </c>
      <c r="J21" s="27">
        <v>0.28999999999999998</v>
      </c>
      <c r="K21" s="27"/>
    </row>
    <row r="22" spans="2:12" x14ac:dyDescent="0.25">
      <c r="B22" t="s">
        <v>194</v>
      </c>
      <c r="C22" s="26">
        <v>39793</v>
      </c>
      <c r="D22" s="27">
        <v>0.47499999999999998</v>
      </c>
      <c r="E22" s="28">
        <f>(D22-D26)/D26</f>
        <v>5.5555555555555483E-2</v>
      </c>
      <c r="G22" s="26">
        <v>39749</v>
      </c>
      <c r="H22" s="26">
        <v>39766</v>
      </c>
      <c r="I22" s="26">
        <v>39815</v>
      </c>
      <c r="J22" s="27">
        <v>0.25</v>
      </c>
      <c r="K22" s="28">
        <f>(J22-J26)/J26</f>
        <v>1</v>
      </c>
    </row>
    <row r="23" spans="2:12" x14ac:dyDescent="0.25">
      <c r="B23" t="s">
        <v>195</v>
      </c>
      <c r="C23" s="26">
        <v>39701</v>
      </c>
      <c r="D23" s="27">
        <v>0.45</v>
      </c>
      <c r="E23" s="27"/>
      <c r="G23" s="26">
        <v>39679</v>
      </c>
      <c r="H23" s="26">
        <v>39694</v>
      </c>
      <c r="I23" s="26">
        <v>39722</v>
      </c>
      <c r="J23" s="27">
        <v>0.25</v>
      </c>
      <c r="K23" s="27"/>
    </row>
    <row r="24" spans="2:12" x14ac:dyDescent="0.25">
      <c r="B24" t="s">
        <v>196</v>
      </c>
      <c r="C24" s="26">
        <v>39609</v>
      </c>
      <c r="D24" s="27">
        <v>0.45</v>
      </c>
      <c r="E24" s="27"/>
      <c r="G24" s="26">
        <v>39567</v>
      </c>
      <c r="H24" s="26">
        <v>39581</v>
      </c>
      <c r="I24" s="26">
        <v>39631</v>
      </c>
      <c r="J24" s="27">
        <v>0.25</v>
      </c>
      <c r="K24" s="27"/>
    </row>
    <row r="25" spans="2:12" x14ac:dyDescent="0.25">
      <c r="B25" t="s">
        <v>197</v>
      </c>
      <c r="C25" s="26">
        <v>39518</v>
      </c>
      <c r="D25" s="27">
        <v>0.45</v>
      </c>
      <c r="E25" s="27"/>
      <c r="G25" s="26">
        <v>39499</v>
      </c>
      <c r="H25" s="26">
        <v>39513</v>
      </c>
      <c r="I25" s="26">
        <v>39539</v>
      </c>
      <c r="J25" s="27">
        <v>0.25</v>
      </c>
      <c r="K25" s="27"/>
    </row>
    <row r="26" spans="2:12" x14ac:dyDescent="0.25">
      <c r="B26" t="s">
        <v>198</v>
      </c>
      <c r="C26" s="26">
        <v>39427</v>
      </c>
      <c r="D26" s="27">
        <v>0.45</v>
      </c>
      <c r="E26" s="28">
        <f>(D26-D29)/D29</f>
        <v>0.20000000000000004</v>
      </c>
      <c r="G26" s="26">
        <v>39387</v>
      </c>
      <c r="H26" s="26">
        <v>39428</v>
      </c>
      <c r="I26" s="26">
        <v>39449</v>
      </c>
      <c r="J26" s="27">
        <v>0.125</v>
      </c>
      <c r="K26" s="28">
        <f>(J26-J29)/J29</f>
        <v>2.1249999999999996</v>
      </c>
    </row>
    <row r="27" spans="2:12" x14ac:dyDescent="0.25">
      <c r="B27" t="s">
        <v>199</v>
      </c>
      <c r="C27" s="26">
        <v>39335</v>
      </c>
      <c r="D27" s="27">
        <v>0.375</v>
      </c>
      <c r="E27" s="27"/>
      <c r="G27" s="26">
        <v>39294</v>
      </c>
      <c r="H27" s="26">
        <v>39338</v>
      </c>
      <c r="I27" s="26">
        <v>39356</v>
      </c>
      <c r="J27" s="27">
        <v>0.125</v>
      </c>
      <c r="K27" s="27"/>
    </row>
    <row r="28" spans="2:12" x14ac:dyDescent="0.25">
      <c r="B28" t="s">
        <v>200</v>
      </c>
      <c r="C28" s="26">
        <v>39241</v>
      </c>
      <c r="D28" s="27">
        <v>0.375</v>
      </c>
      <c r="E28" s="27"/>
      <c r="G28" s="26">
        <v>39230</v>
      </c>
      <c r="H28" s="26">
        <v>39247</v>
      </c>
      <c r="I28" s="26">
        <v>39266</v>
      </c>
      <c r="J28" s="27">
        <v>0.125</v>
      </c>
      <c r="K28" s="27"/>
    </row>
    <row r="29" spans="2:12" x14ac:dyDescent="0.25">
      <c r="B29" t="s">
        <v>201</v>
      </c>
      <c r="C29" s="26">
        <v>39150</v>
      </c>
      <c r="D29" s="27">
        <v>0.375</v>
      </c>
      <c r="E29" s="27"/>
      <c r="G29" s="26">
        <v>39128</v>
      </c>
      <c r="H29" s="26">
        <v>39156</v>
      </c>
      <c r="I29" s="26">
        <v>39174</v>
      </c>
      <c r="J29" s="27">
        <v>0.04</v>
      </c>
      <c r="K29" s="27"/>
    </row>
    <row r="30" spans="2:12" x14ac:dyDescent="0.25">
      <c r="C30" s="26"/>
      <c r="D30" s="27"/>
      <c r="E30" s="27"/>
      <c r="G30" s="26"/>
      <c r="H30" s="26"/>
      <c r="I30" s="26"/>
      <c r="J30" s="27"/>
      <c r="K30" s="27"/>
    </row>
    <row r="31" spans="2:12" x14ac:dyDescent="0.25">
      <c r="C31" s="26" t="s">
        <v>206</v>
      </c>
      <c r="D31" s="27"/>
      <c r="E31" s="27"/>
      <c r="G31" s="26"/>
      <c r="H31" s="26"/>
      <c r="I31" s="26"/>
      <c r="J31" s="27"/>
      <c r="K31" s="27"/>
    </row>
    <row r="32" spans="2:12" x14ac:dyDescent="0.25">
      <c r="C32" s="26"/>
      <c r="D32" s="27"/>
      <c r="E32" s="27"/>
      <c r="G32" s="26"/>
      <c r="H32" s="26"/>
      <c r="I32" s="26"/>
      <c r="J32" s="27"/>
      <c r="K32" s="27" t="s">
        <v>202</v>
      </c>
      <c r="L32" t="s">
        <v>207</v>
      </c>
    </row>
    <row r="33" spans="3:12" x14ac:dyDescent="0.25">
      <c r="C33" s="26"/>
      <c r="D33" s="27"/>
      <c r="E33" s="27"/>
      <c r="G33" s="26"/>
      <c r="H33" s="26"/>
      <c r="I33" s="26"/>
      <c r="J33" s="29">
        <v>2007</v>
      </c>
      <c r="K33" s="30">
        <f>E26</f>
        <v>0.20000000000000004</v>
      </c>
      <c r="L33" s="30">
        <f>K26</f>
        <v>2.1249999999999996</v>
      </c>
    </row>
    <row r="34" spans="3:12" x14ac:dyDescent="0.25">
      <c r="C34" s="26"/>
      <c r="D34" s="27"/>
      <c r="E34" s="27"/>
      <c r="G34" s="26"/>
      <c r="H34" s="26"/>
      <c r="I34" s="26"/>
      <c r="J34" s="29">
        <v>2008</v>
      </c>
      <c r="K34" s="30">
        <f>E22</f>
        <v>5.5555555555555483E-2</v>
      </c>
      <c r="L34" s="30">
        <f>K22</f>
        <v>1</v>
      </c>
    </row>
    <row r="35" spans="3:12" x14ac:dyDescent="0.25">
      <c r="C35" s="26"/>
      <c r="D35" s="27"/>
      <c r="E35" s="27"/>
      <c r="G35" s="26"/>
      <c r="H35" s="26"/>
      <c r="I35" s="26"/>
      <c r="J35" s="29">
        <v>2009</v>
      </c>
      <c r="K35" s="30">
        <f>E18</f>
        <v>0</v>
      </c>
      <c r="L35" s="30">
        <f>K18</f>
        <v>0.15999999999999992</v>
      </c>
    </row>
    <row r="36" spans="3:12" x14ac:dyDescent="0.25">
      <c r="C36" s="26"/>
      <c r="D36" s="27"/>
      <c r="E36" s="27"/>
      <c r="G36" s="26"/>
      <c r="H36" s="26"/>
      <c r="I36" s="26"/>
      <c r="J36" s="29">
        <v>2010</v>
      </c>
      <c r="K36" s="30">
        <f>E14</f>
        <v>0.10526315789473695</v>
      </c>
      <c r="L36" s="30">
        <f>K14</f>
        <v>0.10344827586206906</v>
      </c>
    </row>
    <row r="37" spans="3:12" x14ac:dyDescent="0.25">
      <c r="C37" s="26"/>
      <c r="D37" s="27"/>
      <c r="E37" s="27"/>
      <c r="G37" s="26"/>
      <c r="H37" s="26"/>
      <c r="I37" s="26"/>
      <c r="J37" s="29">
        <v>2011</v>
      </c>
      <c r="K37" s="30">
        <f>E10</f>
        <v>0.10476190476190464</v>
      </c>
      <c r="L37" s="30">
        <f>K10</f>
        <v>0.10937499999999992</v>
      </c>
    </row>
    <row r="38" spans="3:12" x14ac:dyDescent="0.25">
      <c r="C38" s="26"/>
      <c r="D38" s="27"/>
      <c r="E38" s="27"/>
      <c r="J38" s="29">
        <v>2012</v>
      </c>
      <c r="K38" s="30">
        <f>E6</f>
        <v>0.10344827586206906</v>
      </c>
      <c r="L38" s="30">
        <f>K6</f>
        <v>0.11267605633802827</v>
      </c>
    </row>
    <row r="39" spans="3:12" x14ac:dyDescent="0.25">
      <c r="C39" s="26"/>
      <c r="D39" s="27"/>
      <c r="E39" s="27"/>
      <c r="J39" s="29"/>
    </row>
    <row r="40" spans="3:12" x14ac:dyDescent="0.25">
      <c r="C40" s="26"/>
      <c r="D40" s="27"/>
      <c r="E40" s="27"/>
    </row>
    <row r="41" spans="3:12" x14ac:dyDescent="0.25">
      <c r="C41" s="26"/>
      <c r="D41" s="27"/>
      <c r="E41" s="27"/>
    </row>
    <row r="42" spans="3:12" x14ac:dyDescent="0.25">
      <c r="C42" s="26"/>
      <c r="D42" s="27"/>
      <c r="E42" s="27"/>
    </row>
    <row r="43" spans="3:12" x14ac:dyDescent="0.25">
      <c r="C43" s="26"/>
      <c r="D43" s="27"/>
      <c r="E43" s="27"/>
    </row>
    <row r="44" spans="3:12" x14ac:dyDescent="0.25">
      <c r="C44" s="26"/>
      <c r="D44" s="27"/>
      <c r="E44" s="27"/>
    </row>
    <row r="45" spans="3:12" x14ac:dyDescent="0.25">
      <c r="C45" s="26"/>
      <c r="D45" s="27"/>
      <c r="E45" s="27"/>
    </row>
    <row r="46" spans="3:12" x14ac:dyDescent="0.25">
      <c r="C46" s="26"/>
      <c r="D46" s="27"/>
      <c r="E46" s="27"/>
    </row>
    <row r="47" spans="3:12" x14ac:dyDescent="0.25">
      <c r="C47" s="26"/>
      <c r="D47" s="27"/>
      <c r="E47" s="27"/>
    </row>
    <row r="48" spans="3:12" x14ac:dyDescent="0.25">
      <c r="C48" s="26"/>
      <c r="D48" s="27"/>
      <c r="E48" s="27"/>
    </row>
    <row r="49" spans="3:5" x14ac:dyDescent="0.25">
      <c r="C49" s="26"/>
      <c r="D49" s="27"/>
      <c r="E49" s="27"/>
    </row>
    <row r="50" spans="3:5" x14ac:dyDescent="0.25">
      <c r="C50" s="26"/>
      <c r="D50" s="27"/>
      <c r="E50" s="27"/>
    </row>
    <row r="51" spans="3:5" x14ac:dyDescent="0.25">
      <c r="C51" s="26"/>
      <c r="D51" s="27"/>
      <c r="E51" s="27"/>
    </row>
    <row r="52" spans="3:5" x14ac:dyDescent="0.25">
      <c r="C52" s="26"/>
      <c r="D52" s="27"/>
      <c r="E52" s="27"/>
    </row>
    <row r="53" spans="3:5" x14ac:dyDescent="0.25">
      <c r="C53" s="26"/>
      <c r="D53" s="27"/>
      <c r="E53" s="27"/>
    </row>
    <row r="54" spans="3:5" x14ac:dyDescent="0.25">
      <c r="C54" s="26"/>
      <c r="D54" s="27"/>
      <c r="E54" s="27"/>
    </row>
    <row r="55" spans="3:5" x14ac:dyDescent="0.25">
      <c r="C55" s="26"/>
      <c r="D55" s="27"/>
      <c r="E55" s="27"/>
    </row>
    <row r="56" spans="3:5" x14ac:dyDescent="0.25">
      <c r="C56" s="26"/>
      <c r="D56" s="27"/>
      <c r="E56" s="27"/>
    </row>
    <row r="57" spans="3:5" x14ac:dyDescent="0.25">
      <c r="C57" s="26"/>
      <c r="D57" s="27"/>
      <c r="E57" s="27"/>
    </row>
    <row r="58" spans="3:5" x14ac:dyDescent="0.25">
      <c r="C58" s="26"/>
      <c r="D58" s="27"/>
      <c r="E58" s="27"/>
    </row>
    <row r="59" spans="3:5" x14ac:dyDescent="0.25">
      <c r="C59" s="26"/>
      <c r="D59" s="27"/>
      <c r="E59" s="27"/>
    </row>
    <row r="60" spans="3:5" x14ac:dyDescent="0.25">
      <c r="C60" s="26"/>
      <c r="D60" s="27"/>
      <c r="E60" s="27"/>
    </row>
    <row r="61" spans="3:5" x14ac:dyDescent="0.25">
      <c r="C61" s="26"/>
      <c r="D61" s="27"/>
      <c r="E61" s="27"/>
    </row>
    <row r="70" spans="2:7" x14ac:dyDescent="0.25">
      <c r="F70" t="s">
        <v>207</v>
      </c>
    </row>
    <row r="71" spans="2:7" x14ac:dyDescent="0.25">
      <c r="F71">
        <v>2012</v>
      </c>
      <c r="G71">
        <v>2011</v>
      </c>
    </row>
    <row r="72" spans="2:7" x14ac:dyDescent="0.25">
      <c r="E72" t="s">
        <v>208</v>
      </c>
      <c r="F72">
        <v>4</v>
      </c>
      <c r="G72">
        <v>4</v>
      </c>
    </row>
    <row r="79" spans="2:7" x14ac:dyDescent="0.25">
      <c r="C79">
        <v>2012</v>
      </c>
      <c r="D79">
        <v>2011</v>
      </c>
      <c r="E79">
        <v>2010</v>
      </c>
      <c r="F79">
        <v>2009</v>
      </c>
    </row>
    <row r="80" spans="2:7" x14ac:dyDescent="0.25">
      <c r="B80" t="s">
        <v>202</v>
      </c>
      <c r="C80" s="28">
        <v>0.60537177541729892</v>
      </c>
      <c r="D80" s="28">
        <v>0.58835110746513541</v>
      </c>
      <c r="E80" s="28">
        <v>0.61259541984732824</v>
      </c>
      <c r="F80" s="28">
        <v>0.60541082164328652</v>
      </c>
    </row>
    <row r="81" spans="2:6" x14ac:dyDescent="0.25">
      <c r="B81" t="s">
        <v>207</v>
      </c>
      <c r="C81" s="28">
        <v>0.48515294117647056</v>
      </c>
      <c r="D81" s="28">
        <v>0.49695457453614844</v>
      </c>
      <c r="E81" s="28">
        <v>0.49427430093209052</v>
      </c>
      <c r="F81" s="28">
        <v>0.48738836265223268</v>
      </c>
    </row>
    <row r="83" spans="2:6" x14ac:dyDescent="0.25">
      <c r="C83">
        <v>2012</v>
      </c>
      <c r="D83">
        <v>2011</v>
      </c>
      <c r="E83">
        <v>2010</v>
      </c>
      <c r="F83">
        <v>2009</v>
      </c>
    </row>
    <row r="84" spans="2:6" x14ac:dyDescent="0.25">
      <c r="B84" t="s">
        <v>209</v>
      </c>
      <c r="C84" s="32">
        <v>1318</v>
      </c>
      <c r="D84" s="32">
        <v>1219</v>
      </c>
      <c r="E84" s="32">
        <v>1048</v>
      </c>
      <c r="F84" s="32">
        <v>998</v>
      </c>
    </row>
    <row r="85" spans="2:6" x14ac:dyDescent="0.25">
      <c r="B85" t="s">
        <v>210</v>
      </c>
      <c r="C85" s="33">
        <v>1700</v>
      </c>
      <c r="D85" s="33">
        <v>1563</v>
      </c>
      <c r="E85" s="33">
        <v>1502</v>
      </c>
      <c r="F85" s="33">
        <v>1478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5"/>
  <sheetViews>
    <sheetView tabSelected="1" topLeftCell="A22" workbookViewId="0">
      <selection activeCell="F51" sqref="F51:F55"/>
    </sheetView>
  </sheetViews>
  <sheetFormatPr defaultRowHeight="15" x14ac:dyDescent="0.25"/>
  <cols>
    <col min="2" max="2" width="15.28515625" customWidth="1"/>
    <col min="3" max="6" width="10.5703125" bestFit="1" customWidth="1"/>
  </cols>
  <sheetData>
    <row r="4" spans="1:6" x14ac:dyDescent="0.25">
      <c r="B4" t="s">
        <v>162</v>
      </c>
    </row>
    <row r="5" spans="1:6" x14ac:dyDescent="0.25">
      <c r="C5">
        <v>2012</v>
      </c>
      <c r="D5">
        <v>2011</v>
      </c>
      <c r="E5">
        <v>2010</v>
      </c>
      <c r="F5">
        <v>2009</v>
      </c>
    </row>
    <row r="6" spans="1:6" x14ac:dyDescent="0.25">
      <c r="B6" t="s">
        <v>213</v>
      </c>
      <c r="C6">
        <v>2.02</v>
      </c>
      <c r="D6">
        <v>1.87</v>
      </c>
      <c r="E6">
        <v>1.63</v>
      </c>
      <c r="F6">
        <v>1.57</v>
      </c>
    </row>
    <row r="7" spans="1:6" x14ac:dyDescent="0.25">
      <c r="B7" t="s">
        <v>214</v>
      </c>
      <c r="C7">
        <v>3.32</v>
      </c>
      <c r="D7">
        <v>2.91</v>
      </c>
      <c r="E7">
        <v>2.59</v>
      </c>
      <c r="F7">
        <v>2.38</v>
      </c>
    </row>
    <row r="8" spans="1:6" x14ac:dyDescent="0.25">
      <c r="B8" t="s">
        <v>211</v>
      </c>
      <c r="C8" s="28">
        <f>(C6-D6)/D6</f>
        <v>8.0213903743315454E-2</v>
      </c>
      <c r="D8" s="28">
        <f t="shared" ref="D8:E9" si="0">(D6-E6)/E6</f>
        <v>0.14723926380368113</v>
      </c>
      <c r="E8" s="28">
        <f t="shared" si="0"/>
        <v>3.8216560509554034E-2</v>
      </c>
      <c r="F8" s="28">
        <f>GEOMEAN(C8:E8)</f>
        <v>7.6708171273331752E-2</v>
      </c>
    </row>
    <row r="9" spans="1:6" x14ac:dyDescent="0.25">
      <c r="B9" t="s">
        <v>212</v>
      </c>
      <c r="C9" s="28">
        <f>(C7-D7)/D7</f>
        <v>0.14089347079037789</v>
      </c>
      <c r="D9" s="28">
        <f t="shared" si="0"/>
        <v>0.12355212355212367</v>
      </c>
      <c r="E9" s="28">
        <f t="shared" si="0"/>
        <v>8.8235294117647051E-2</v>
      </c>
      <c r="F9" s="28">
        <f>GEOMEAN(C9:E9)</f>
        <v>0.11537927522915821</v>
      </c>
    </row>
    <row r="11" spans="1:6" x14ac:dyDescent="0.25">
      <c r="A11" t="s">
        <v>125</v>
      </c>
      <c r="C11" s="20">
        <v>2012</v>
      </c>
      <c r="D11" s="20">
        <v>2011</v>
      </c>
      <c r="E11" s="20">
        <v>2010</v>
      </c>
      <c r="F11" s="20">
        <v>2009</v>
      </c>
    </row>
    <row r="12" spans="1:6" x14ac:dyDescent="0.25">
      <c r="B12" t="s">
        <v>209</v>
      </c>
      <c r="C12" s="21">
        <v>0.55233037267649487</v>
      </c>
      <c r="D12" s="21">
        <v>0.54227602905569006</v>
      </c>
      <c r="E12" s="21">
        <v>0.56518168753849307</v>
      </c>
      <c r="F12" s="21">
        <v>0.65875494482615027</v>
      </c>
    </row>
    <row r="13" spans="1:6" x14ac:dyDescent="0.25">
      <c r="B13" t="s">
        <v>210</v>
      </c>
      <c r="C13" s="21">
        <v>0.38098670510972288</v>
      </c>
      <c r="D13" s="21">
        <v>0.37866515470597767</v>
      </c>
      <c r="E13" s="21">
        <v>0.37646186789655739</v>
      </c>
      <c r="F13" s="21">
        <v>0.88236296990878871</v>
      </c>
    </row>
    <row r="17" spans="1:6" x14ac:dyDescent="0.25">
      <c r="A17" t="s">
        <v>127</v>
      </c>
      <c r="C17" s="20">
        <v>2012</v>
      </c>
      <c r="D17" s="20">
        <v>2011</v>
      </c>
      <c r="E17" s="20">
        <v>2010</v>
      </c>
      <c r="F17" s="20">
        <v>2009</v>
      </c>
    </row>
    <row r="18" spans="1:6" x14ac:dyDescent="0.25">
      <c r="B18" t="s">
        <v>209</v>
      </c>
      <c r="C18" s="21">
        <v>0.19293105027012178</v>
      </c>
      <c r="D18" s="21">
        <v>0.18928537078003271</v>
      </c>
      <c r="E18" s="21">
        <v>0.19495506535947713</v>
      </c>
      <c r="F18" s="21">
        <v>0.1738496772850302</v>
      </c>
    </row>
    <row r="19" spans="1:6" x14ac:dyDescent="0.25">
      <c r="B19" t="s">
        <v>210</v>
      </c>
      <c r="C19" s="21">
        <v>0.22152811148486304</v>
      </c>
      <c r="D19" s="21">
        <v>0.22404017495545117</v>
      </c>
      <c r="E19" s="21">
        <v>0.23011036073134575</v>
      </c>
      <c r="F19" s="21">
        <v>0.21831045946637115</v>
      </c>
    </row>
    <row r="50" spans="2:6" x14ac:dyDescent="0.25">
      <c r="B50" t="s">
        <v>217</v>
      </c>
    </row>
    <row r="51" spans="2:6" x14ac:dyDescent="0.25">
      <c r="C51" s="20">
        <v>2009</v>
      </c>
      <c r="D51" s="20">
        <v>2010</v>
      </c>
      <c r="E51" s="20">
        <v>2011</v>
      </c>
      <c r="F51" s="20">
        <v>2012</v>
      </c>
    </row>
    <row r="52" spans="2:6" x14ac:dyDescent="0.25">
      <c r="B52" t="s">
        <v>220</v>
      </c>
      <c r="C52" s="34">
        <v>2.9098196392785569</v>
      </c>
      <c r="D52" s="34">
        <v>2.5477099236641223</v>
      </c>
      <c r="E52" s="34">
        <v>2.0918785890073832</v>
      </c>
      <c r="F52" s="34">
        <v>2.4423368740515934</v>
      </c>
    </row>
    <row r="53" spans="2:6" x14ac:dyDescent="0.25">
      <c r="B53" t="s">
        <v>221</v>
      </c>
      <c r="C53" s="34">
        <v>2.5642760487144791</v>
      </c>
      <c r="D53" s="34">
        <v>2.3262316910785619</v>
      </c>
      <c r="E53" s="34">
        <v>2.4254638515674984</v>
      </c>
      <c r="F53" s="34">
        <v>2.0123529411764705</v>
      </c>
    </row>
    <row r="54" spans="2:6" x14ac:dyDescent="0.25">
      <c r="B54" t="s">
        <v>218</v>
      </c>
      <c r="C54" s="35">
        <v>2904</v>
      </c>
      <c r="D54" s="35">
        <v>2670</v>
      </c>
      <c r="E54" s="35">
        <v>2550</v>
      </c>
      <c r="F54" s="35">
        <v>3219</v>
      </c>
    </row>
    <row r="55" spans="2:6" x14ac:dyDescent="0.25">
      <c r="B55" t="s">
        <v>219</v>
      </c>
      <c r="C55" s="35">
        <v>3790</v>
      </c>
      <c r="D55" s="35">
        <v>3494</v>
      </c>
      <c r="E55" s="35">
        <v>3791</v>
      </c>
      <c r="F55" s="35">
        <v>3421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IS</vt:lpstr>
      <vt:lpstr>BS</vt:lpstr>
      <vt:lpstr>CF</vt:lpstr>
      <vt:lpstr>Ratios</vt:lpstr>
      <vt:lpstr>Dividends</vt:lpstr>
      <vt:lpstr>Profitability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2013-10-14T16:34:27Z</dcterms:created>
  <dcterms:modified xsi:type="dcterms:W3CDTF">2013-11-09T23:34:06Z</dcterms:modified>
</cp:coreProperties>
</file>