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_fouch\Desktop\"/>
    </mc:Choice>
  </mc:AlternateContent>
  <bookViews>
    <workbookView xWindow="0" yWindow="0" windowWidth="28800" windowHeight="13020" activeTab="5"/>
  </bookViews>
  <sheets>
    <sheet name="q1-3" sheetId="1" r:id="rId1"/>
    <sheet name="Q4-EWMA" sheetId="4" r:id="rId2"/>
    <sheet name="Q5-GARCH" sheetId="5" r:id="rId3"/>
    <sheet name="q6" sheetId="6" r:id="rId4"/>
    <sheet name="Q10" sheetId="7" r:id="rId5"/>
    <sheet name="Q11" sheetId="8" r:id="rId6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sCount" hidden="1">6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ummaryGraphType01" hidden="1">1</definedName>
    <definedName name="_AtRisk_SimSetting_ReportOptionCustomItemSummaryGraphType02" hidden="1">1</definedName>
    <definedName name="_AtRisk_SimSetting_ReportOptionCustomItemSummaryGraphType03" hidden="1">1</definedName>
    <definedName name="_AtRisk_SimSetting_ReportOptionCustomItemSummaryGraphType04" hidden="1">1</definedName>
    <definedName name="_AtRisk_SimSetting_ReportOptionCustomItemSummaryGraphType05" hidden="1">1</definedName>
    <definedName name="_AtRisk_SimSetting_ReportOptionCustomItemSummaryGraphType06" hidden="1">1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RiskCopula_Copula1" hidden="1">1</definedName>
    <definedName name="Copula1">'Q11'!$K$5:$N$9</definedName>
    <definedName name="HL_AdvToolsExamples">#REF!</definedName>
    <definedName name="HL_BasicBusiness">#REF!</definedName>
    <definedName name="HL_BusinessExamples">#REF!</definedName>
    <definedName name="HL_CorrelationExamples">#REF!</definedName>
    <definedName name="HL_CreditRisk">#REF!</definedName>
    <definedName name="HL_DiscountedCashFlow">#REF!</definedName>
    <definedName name="HL_FinanceExamples">#REF!</definedName>
    <definedName name="HL_FittingExamples">#REF!</definedName>
    <definedName name="HL_HotelBooking">#REF!</definedName>
    <definedName name="HL_MiningExamples">#REF!</definedName>
    <definedName name="HL_MiscellaneousExamples">#REF!</definedName>
    <definedName name="HL_OilAndGasExamples">#REF!</definedName>
    <definedName name="HL_OperationsExamples">#REF!</definedName>
    <definedName name="HL_OtherFieldExamples">#REF!</definedName>
    <definedName name="HL_PortfolioAnalysis">#REF!</definedName>
    <definedName name="HL_ProcessCapability">#REF!</definedName>
    <definedName name="HL_ProjectExamples">#REF!</definedName>
    <definedName name="HL_ProjectManagement">#REF!</definedName>
    <definedName name="HL_QualityReliabilityExamples">#REF!</definedName>
    <definedName name="HL_Reliability">#REF!</definedName>
    <definedName name="HL_RISKOptimizerExamples">#REF!</definedName>
    <definedName name="HL_SixSigmaExamples">#REF!</definedName>
    <definedName name="HL_StatisticsProbabilityExamples">#REF!</definedName>
    <definedName name="HL_SupplyChainExamples">#REF!</definedName>
    <definedName name="HL_TimeSeriesExamples">#REF!</definedName>
    <definedName name="Pal_Workbook_GUID" hidden="1">"3VQSEUJDVZH9QN8QNQEK6Q35"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solver_adj" localSheetId="1" hidden="1">'Q4-EWMA'!$H$1</definedName>
    <definedName name="solver_adj" localSheetId="2" hidden="1">'Q5-GARCH'!$H$1:$H$3</definedName>
    <definedName name="solver_cvg" localSheetId="1" hidden="1">0.0001</definedName>
    <definedName name="solver_cvg" localSheetId="2" hidden="1">0.0001</definedName>
    <definedName name="solver_drv" localSheetId="1" hidden="1">1</definedName>
    <definedName name="solver_drv" localSheetId="2" hidden="1">1</definedName>
    <definedName name="solver_eng" localSheetId="1" hidden="1">1</definedName>
    <definedName name="solver_eng" localSheetId="2" hidden="1">1</definedName>
    <definedName name="solver_est" localSheetId="1" hidden="1">1</definedName>
    <definedName name="solver_est" localSheetId="2" hidden="1">1</definedName>
    <definedName name="solver_itr" localSheetId="1" hidden="1">2147483647</definedName>
    <definedName name="solver_itr" localSheetId="2" hidden="1">2147483647</definedName>
    <definedName name="solver_lhs1" localSheetId="1" hidden="1">'Q4-EWMA'!$H$1</definedName>
    <definedName name="solver_lhs1" localSheetId="2" hidden="1">'Q5-GARCH'!$H$1</definedName>
    <definedName name="solver_mip" localSheetId="1" hidden="1">2147483647</definedName>
    <definedName name="solver_mip" localSheetId="2" hidden="1">2147483647</definedName>
    <definedName name="solver_mni" localSheetId="1" hidden="1">30</definedName>
    <definedName name="solver_mni" localSheetId="2" hidden="1">30</definedName>
    <definedName name="solver_mrt" localSheetId="1" hidden="1">0.075</definedName>
    <definedName name="solver_mrt" localSheetId="2" hidden="1">0.075</definedName>
    <definedName name="solver_msl" localSheetId="1" hidden="1">2</definedName>
    <definedName name="solver_msl" localSheetId="2" hidden="1">2</definedName>
    <definedName name="solver_neg" localSheetId="1" hidden="1">1</definedName>
    <definedName name="solver_neg" localSheetId="2" hidden="1">1</definedName>
    <definedName name="solver_nod" localSheetId="1" hidden="1">2147483647</definedName>
    <definedName name="solver_nod" localSheetId="2" hidden="1">2147483647</definedName>
    <definedName name="solver_num" localSheetId="1" hidden="1">1</definedName>
    <definedName name="solver_num" localSheetId="2" hidden="1">0</definedName>
    <definedName name="solver_nwt" localSheetId="1" hidden="1">1</definedName>
    <definedName name="solver_nwt" localSheetId="2" hidden="1">1</definedName>
    <definedName name="solver_opt" localSheetId="1" hidden="1">'Q4-EWMA'!$H$3</definedName>
    <definedName name="solver_opt" localSheetId="2" hidden="1">'Q5-GARCH'!$H$10</definedName>
    <definedName name="solver_pre" localSheetId="1" hidden="1">0.000001</definedName>
    <definedName name="solver_pre" localSheetId="2" hidden="1">0.000001</definedName>
    <definedName name="solver_rbv" localSheetId="1" hidden="1">1</definedName>
    <definedName name="solver_rbv" localSheetId="2" hidden="1">1</definedName>
    <definedName name="solver_rel1" localSheetId="1" hidden="1">1</definedName>
    <definedName name="solver_rel1" localSheetId="2" hidden="1">1</definedName>
    <definedName name="solver_rhs1" localSheetId="1" hidden="1">1</definedName>
    <definedName name="solver_rhs1" localSheetId="2" hidden="1">1</definedName>
    <definedName name="solver_rlx" localSheetId="1" hidden="1">2</definedName>
    <definedName name="solver_rlx" localSheetId="2" hidden="1">2</definedName>
    <definedName name="solver_rsd" localSheetId="1" hidden="1">0</definedName>
    <definedName name="solver_rsd" localSheetId="2" hidden="1">0</definedName>
    <definedName name="solver_scl" localSheetId="1" hidden="1">1</definedName>
    <definedName name="solver_scl" localSheetId="2" hidden="1">1</definedName>
    <definedName name="solver_sho" localSheetId="1" hidden="1">2</definedName>
    <definedName name="solver_sho" localSheetId="2" hidden="1">2</definedName>
    <definedName name="solver_ssz" localSheetId="1" hidden="1">100</definedName>
    <definedName name="solver_ssz" localSheetId="2" hidden="1">100</definedName>
    <definedName name="solver_tim" localSheetId="1" hidden="1">2147483647</definedName>
    <definedName name="solver_tim" localSheetId="2" hidden="1">2147483647</definedName>
    <definedName name="solver_tol" localSheetId="1" hidden="1">0.01</definedName>
    <definedName name="solver_tol" localSheetId="2" hidden="1">0.01</definedName>
    <definedName name="solver_typ" localSheetId="1" hidden="1">1</definedName>
    <definedName name="solver_typ" localSheetId="2" hidden="1">1</definedName>
    <definedName name="solver_val" localSheetId="1" hidden="1">0</definedName>
    <definedName name="solver_val" localSheetId="2" hidden="1">0</definedName>
    <definedName name="solver_ver" localSheetId="1" hidden="1">3</definedName>
    <definedName name="solver_ver" localSheetId="2" hidden="1">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8" l="1"/>
  <c r="G11" i="8" l="1"/>
  <c r="F11" i="8"/>
  <c r="E11" i="8"/>
  <c r="D11" i="8"/>
  <c r="C11" i="8"/>
  <c r="F13" i="8"/>
  <c r="E13" i="8"/>
  <c r="D13" i="8"/>
  <c r="C13" i="8"/>
  <c r="F15" i="8" l="1"/>
  <c r="E15" i="8"/>
  <c r="D15" i="8"/>
  <c r="C15" i="8"/>
  <c r="G15" i="8" l="1"/>
  <c r="G17" i="8" s="1"/>
  <c r="C20" i="8"/>
  <c r="H18" i="5" l="1"/>
  <c r="H16" i="5"/>
  <c r="H13" i="5"/>
  <c r="H7" i="5"/>
  <c r="H6" i="5"/>
  <c r="H5" i="5"/>
  <c r="E4" i="5"/>
  <c r="D38" i="7"/>
  <c r="I34" i="7"/>
  <c r="I35" i="7"/>
  <c r="I36" i="7"/>
  <c r="I37" i="7"/>
  <c r="I38" i="7"/>
  <c r="I33" i="7"/>
  <c r="H38" i="7"/>
  <c r="H37" i="7"/>
  <c r="H36" i="7"/>
  <c r="H35" i="7"/>
  <c r="H34" i="7"/>
  <c r="H33" i="7"/>
  <c r="D23" i="7"/>
  <c r="I10" i="7"/>
  <c r="I9" i="7"/>
  <c r="I8" i="7"/>
  <c r="I7" i="7"/>
  <c r="I6" i="7"/>
  <c r="I5" i="7"/>
  <c r="H10" i="7"/>
  <c r="H9" i="7"/>
  <c r="H8" i="7"/>
  <c r="H7" i="7"/>
  <c r="H6" i="7"/>
  <c r="H5" i="7"/>
  <c r="D37" i="1"/>
  <c r="F6" i="6"/>
  <c r="E6" i="6"/>
  <c r="J1" i="5"/>
  <c r="J3" i="5"/>
  <c r="J2" i="5"/>
  <c r="C1001" i="5"/>
  <c r="C1000" i="5"/>
  <c r="C999" i="5"/>
  <c r="C998" i="5"/>
  <c r="C997" i="5"/>
  <c r="C996" i="5"/>
  <c r="C995" i="5"/>
  <c r="C994" i="5"/>
  <c r="C993" i="5"/>
  <c r="C992" i="5"/>
  <c r="C991" i="5"/>
  <c r="C990" i="5"/>
  <c r="C989" i="5"/>
  <c r="C988" i="5"/>
  <c r="C987" i="5"/>
  <c r="C986" i="5"/>
  <c r="C985" i="5"/>
  <c r="C984" i="5"/>
  <c r="C983" i="5"/>
  <c r="C982" i="5"/>
  <c r="C981" i="5"/>
  <c r="C980" i="5"/>
  <c r="C979" i="5"/>
  <c r="C978" i="5"/>
  <c r="C977" i="5"/>
  <c r="C976" i="5"/>
  <c r="C975" i="5"/>
  <c r="C974" i="5"/>
  <c r="C973" i="5"/>
  <c r="C972" i="5"/>
  <c r="C971" i="5"/>
  <c r="C970" i="5"/>
  <c r="C969" i="5"/>
  <c r="C968" i="5"/>
  <c r="C967" i="5"/>
  <c r="C966" i="5"/>
  <c r="C965" i="5"/>
  <c r="C964" i="5"/>
  <c r="C963" i="5"/>
  <c r="C962" i="5"/>
  <c r="C961" i="5"/>
  <c r="C960" i="5"/>
  <c r="C959" i="5"/>
  <c r="C958" i="5"/>
  <c r="C957" i="5"/>
  <c r="C956" i="5"/>
  <c r="C955" i="5"/>
  <c r="C954" i="5"/>
  <c r="C953" i="5"/>
  <c r="C952" i="5"/>
  <c r="C951" i="5"/>
  <c r="C950" i="5"/>
  <c r="C949" i="5"/>
  <c r="C948" i="5"/>
  <c r="C947" i="5"/>
  <c r="C946" i="5"/>
  <c r="C945" i="5"/>
  <c r="C944" i="5"/>
  <c r="C943" i="5"/>
  <c r="C942" i="5"/>
  <c r="C941" i="5"/>
  <c r="C940" i="5"/>
  <c r="C939" i="5"/>
  <c r="C938" i="5"/>
  <c r="C937" i="5"/>
  <c r="C936" i="5"/>
  <c r="C935" i="5"/>
  <c r="C934" i="5"/>
  <c r="C933" i="5"/>
  <c r="C932" i="5"/>
  <c r="C931" i="5"/>
  <c r="C930" i="5"/>
  <c r="C929" i="5"/>
  <c r="C928" i="5"/>
  <c r="C927" i="5"/>
  <c r="C926" i="5"/>
  <c r="C925" i="5"/>
  <c r="C924" i="5"/>
  <c r="C923" i="5"/>
  <c r="C922" i="5"/>
  <c r="C921" i="5"/>
  <c r="C920" i="5"/>
  <c r="C919" i="5"/>
  <c r="C918" i="5"/>
  <c r="C917" i="5"/>
  <c r="C916" i="5"/>
  <c r="C915" i="5"/>
  <c r="C914" i="5"/>
  <c r="C913" i="5"/>
  <c r="C912" i="5"/>
  <c r="C911" i="5"/>
  <c r="C910" i="5"/>
  <c r="C909" i="5"/>
  <c r="C908" i="5"/>
  <c r="C907" i="5"/>
  <c r="C906" i="5"/>
  <c r="C905" i="5"/>
  <c r="C904" i="5"/>
  <c r="C903" i="5"/>
  <c r="C902" i="5"/>
  <c r="C901" i="5"/>
  <c r="C900" i="5"/>
  <c r="C899" i="5"/>
  <c r="C898" i="5"/>
  <c r="C897" i="5"/>
  <c r="C896" i="5"/>
  <c r="C895" i="5"/>
  <c r="C894" i="5"/>
  <c r="C893" i="5"/>
  <c r="C892" i="5"/>
  <c r="C891" i="5"/>
  <c r="C890" i="5"/>
  <c r="C889" i="5"/>
  <c r="C888" i="5"/>
  <c r="C887" i="5"/>
  <c r="C886" i="5"/>
  <c r="C885" i="5"/>
  <c r="C884" i="5"/>
  <c r="C883" i="5"/>
  <c r="C882" i="5"/>
  <c r="C881" i="5"/>
  <c r="C880" i="5"/>
  <c r="C879" i="5"/>
  <c r="C878" i="5"/>
  <c r="C877" i="5"/>
  <c r="C876" i="5"/>
  <c r="C875" i="5"/>
  <c r="C874" i="5"/>
  <c r="C873" i="5"/>
  <c r="C872" i="5"/>
  <c r="C871" i="5"/>
  <c r="C870" i="5"/>
  <c r="C869" i="5"/>
  <c r="C868" i="5"/>
  <c r="C867" i="5"/>
  <c r="C866" i="5"/>
  <c r="C865" i="5"/>
  <c r="C864" i="5"/>
  <c r="C863" i="5"/>
  <c r="C862" i="5"/>
  <c r="C861" i="5"/>
  <c r="C860" i="5"/>
  <c r="C859" i="5"/>
  <c r="C858" i="5"/>
  <c r="C857" i="5"/>
  <c r="C856" i="5"/>
  <c r="C855" i="5"/>
  <c r="C854" i="5"/>
  <c r="C853" i="5"/>
  <c r="C852" i="5"/>
  <c r="C851" i="5"/>
  <c r="C850" i="5"/>
  <c r="C849" i="5"/>
  <c r="C848" i="5"/>
  <c r="C847" i="5"/>
  <c r="C846" i="5"/>
  <c r="C845" i="5"/>
  <c r="C844" i="5"/>
  <c r="C843" i="5"/>
  <c r="C842" i="5"/>
  <c r="C841" i="5"/>
  <c r="C840" i="5"/>
  <c r="C839" i="5"/>
  <c r="C838" i="5"/>
  <c r="C837" i="5"/>
  <c r="C836" i="5"/>
  <c r="C835" i="5"/>
  <c r="C834" i="5"/>
  <c r="C833" i="5"/>
  <c r="C832" i="5"/>
  <c r="C831" i="5"/>
  <c r="C830" i="5"/>
  <c r="C829" i="5"/>
  <c r="C828" i="5"/>
  <c r="C827" i="5"/>
  <c r="C826" i="5"/>
  <c r="C825" i="5"/>
  <c r="C824" i="5"/>
  <c r="C823" i="5"/>
  <c r="C822" i="5"/>
  <c r="C821" i="5"/>
  <c r="C820" i="5"/>
  <c r="C819" i="5"/>
  <c r="C818" i="5"/>
  <c r="C817" i="5"/>
  <c r="C816" i="5"/>
  <c r="C815" i="5"/>
  <c r="C814" i="5"/>
  <c r="C813" i="5"/>
  <c r="C812" i="5"/>
  <c r="C811" i="5"/>
  <c r="C810" i="5"/>
  <c r="C809" i="5"/>
  <c r="C808" i="5"/>
  <c r="C807" i="5"/>
  <c r="C806" i="5"/>
  <c r="C805" i="5"/>
  <c r="C804" i="5"/>
  <c r="C803" i="5"/>
  <c r="C802" i="5"/>
  <c r="C801" i="5"/>
  <c r="C800" i="5"/>
  <c r="C799" i="5"/>
  <c r="C798" i="5"/>
  <c r="C797" i="5"/>
  <c r="C796" i="5"/>
  <c r="C795" i="5"/>
  <c r="C794" i="5"/>
  <c r="C793" i="5"/>
  <c r="C792" i="5"/>
  <c r="C791" i="5"/>
  <c r="C790" i="5"/>
  <c r="C789" i="5"/>
  <c r="C788" i="5"/>
  <c r="C787" i="5"/>
  <c r="C786" i="5"/>
  <c r="C785" i="5"/>
  <c r="C784" i="5"/>
  <c r="C783" i="5"/>
  <c r="C782" i="5"/>
  <c r="C781" i="5"/>
  <c r="C780" i="5"/>
  <c r="C779" i="5"/>
  <c r="C778" i="5"/>
  <c r="C777" i="5"/>
  <c r="C776" i="5"/>
  <c r="C775" i="5"/>
  <c r="C774" i="5"/>
  <c r="C773" i="5"/>
  <c r="C772" i="5"/>
  <c r="C771" i="5"/>
  <c r="C770" i="5"/>
  <c r="C769" i="5"/>
  <c r="C768" i="5"/>
  <c r="C767" i="5"/>
  <c r="C766" i="5"/>
  <c r="C765" i="5"/>
  <c r="C764" i="5"/>
  <c r="C763" i="5"/>
  <c r="C762" i="5"/>
  <c r="C761" i="5"/>
  <c r="C760" i="5"/>
  <c r="C759" i="5"/>
  <c r="C758" i="5"/>
  <c r="C757" i="5"/>
  <c r="C756" i="5"/>
  <c r="C755" i="5"/>
  <c r="C754" i="5"/>
  <c r="C753" i="5"/>
  <c r="C752" i="5"/>
  <c r="C751" i="5"/>
  <c r="C750" i="5"/>
  <c r="C749" i="5"/>
  <c r="C748" i="5"/>
  <c r="C747" i="5"/>
  <c r="C746" i="5"/>
  <c r="C745" i="5"/>
  <c r="C744" i="5"/>
  <c r="C743" i="5"/>
  <c r="C742" i="5"/>
  <c r="C741" i="5"/>
  <c r="C740" i="5"/>
  <c r="C739" i="5"/>
  <c r="C738" i="5"/>
  <c r="C737" i="5"/>
  <c r="C736" i="5"/>
  <c r="C735" i="5"/>
  <c r="C734" i="5"/>
  <c r="C733" i="5"/>
  <c r="C732" i="5"/>
  <c r="C731" i="5"/>
  <c r="C730" i="5"/>
  <c r="C729" i="5"/>
  <c r="C728" i="5"/>
  <c r="C727" i="5"/>
  <c r="C726" i="5"/>
  <c r="C725" i="5"/>
  <c r="C724" i="5"/>
  <c r="C723" i="5"/>
  <c r="C722" i="5"/>
  <c r="C721" i="5"/>
  <c r="C720" i="5"/>
  <c r="C719" i="5"/>
  <c r="C718" i="5"/>
  <c r="C717" i="5"/>
  <c r="C716" i="5"/>
  <c r="C715" i="5"/>
  <c r="C714" i="5"/>
  <c r="C713" i="5"/>
  <c r="C712" i="5"/>
  <c r="C711" i="5"/>
  <c r="C710" i="5"/>
  <c r="C709" i="5"/>
  <c r="C708" i="5"/>
  <c r="C707" i="5"/>
  <c r="C706" i="5"/>
  <c r="C705" i="5"/>
  <c r="C704" i="5"/>
  <c r="C703" i="5"/>
  <c r="C702" i="5"/>
  <c r="C701" i="5"/>
  <c r="C700" i="5"/>
  <c r="C699" i="5"/>
  <c r="C698" i="5"/>
  <c r="C697" i="5"/>
  <c r="C696" i="5"/>
  <c r="C695" i="5"/>
  <c r="C694" i="5"/>
  <c r="C693" i="5"/>
  <c r="C692" i="5"/>
  <c r="C691" i="5"/>
  <c r="C690" i="5"/>
  <c r="C689" i="5"/>
  <c r="C688" i="5"/>
  <c r="C687" i="5"/>
  <c r="C686" i="5"/>
  <c r="C685" i="5"/>
  <c r="C684" i="5"/>
  <c r="C683" i="5"/>
  <c r="C682" i="5"/>
  <c r="C681" i="5"/>
  <c r="C680" i="5"/>
  <c r="C679" i="5"/>
  <c r="C678" i="5"/>
  <c r="C677" i="5"/>
  <c r="C676" i="5"/>
  <c r="C675" i="5"/>
  <c r="C674" i="5"/>
  <c r="C673" i="5"/>
  <c r="C672" i="5"/>
  <c r="C671" i="5"/>
  <c r="C670" i="5"/>
  <c r="C669" i="5"/>
  <c r="C668" i="5"/>
  <c r="C667" i="5"/>
  <c r="C666" i="5"/>
  <c r="C665" i="5"/>
  <c r="C664" i="5"/>
  <c r="C663" i="5"/>
  <c r="C662" i="5"/>
  <c r="C661" i="5"/>
  <c r="C660" i="5"/>
  <c r="C659" i="5"/>
  <c r="C658" i="5"/>
  <c r="C657" i="5"/>
  <c r="C656" i="5"/>
  <c r="C655" i="5"/>
  <c r="C654" i="5"/>
  <c r="C653" i="5"/>
  <c r="C652" i="5"/>
  <c r="C651" i="5"/>
  <c r="C650" i="5"/>
  <c r="C649" i="5"/>
  <c r="C648" i="5"/>
  <c r="C647" i="5"/>
  <c r="C646" i="5"/>
  <c r="C645" i="5"/>
  <c r="C644" i="5"/>
  <c r="C643" i="5"/>
  <c r="C642" i="5"/>
  <c r="C641" i="5"/>
  <c r="C640" i="5"/>
  <c r="C639" i="5"/>
  <c r="C638" i="5"/>
  <c r="C637" i="5"/>
  <c r="C636" i="5"/>
  <c r="C635" i="5"/>
  <c r="C634" i="5"/>
  <c r="C633" i="5"/>
  <c r="C632" i="5"/>
  <c r="C631" i="5"/>
  <c r="C630" i="5"/>
  <c r="C629" i="5"/>
  <c r="C628" i="5"/>
  <c r="C627" i="5"/>
  <c r="C626" i="5"/>
  <c r="C625" i="5"/>
  <c r="C624" i="5"/>
  <c r="C623" i="5"/>
  <c r="C622" i="5"/>
  <c r="C621" i="5"/>
  <c r="C620" i="5"/>
  <c r="C619" i="5"/>
  <c r="C618" i="5"/>
  <c r="C617" i="5"/>
  <c r="C616" i="5"/>
  <c r="C615" i="5"/>
  <c r="C614" i="5"/>
  <c r="C613" i="5"/>
  <c r="C612" i="5"/>
  <c r="C611" i="5"/>
  <c r="C610" i="5"/>
  <c r="C609" i="5"/>
  <c r="C608" i="5"/>
  <c r="C607" i="5"/>
  <c r="C606" i="5"/>
  <c r="C605" i="5"/>
  <c r="C604" i="5"/>
  <c r="C603" i="5"/>
  <c r="C602" i="5"/>
  <c r="C601" i="5"/>
  <c r="C600" i="5"/>
  <c r="C599" i="5"/>
  <c r="C598" i="5"/>
  <c r="C597" i="5"/>
  <c r="C596" i="5"/>
  <c r="C595" i="5"/>
  <c r="C594" i="5"/>
  <c r="C593" i="5"/>
  <c r="C592" i="5"/>
  <c r="C591" i="5"/>
  <c r="C590" i="5"/>
  <c r="C589" i="5"/>
  <c r="C588" i="5"/>
  <c r="C587" i="5"/>
  <c r="C586" i="5"/>
  <c r="C585" i="5"/>
  <c r="C584" i="5"/>
  <c r="C583" i="5"/>
  <c r="C582" i="5"/>
  <c r="C581" i="5"/>
  <c r="C580" i="5"/>
  <c r="C579" i="5"/>
  <c r="C578" i="5"/>
  <c r="C577" i="5"/>
  <c r="C576" i="5"/>
  <c r="C575" i="5"/>
  <c r="C574" i="5"/>
  <c r="C573" i="5"/>
  <c r="C572" i="5"/>
  <c r="C571" i="5"/>
  <c r="C570" i="5"/>
  <c r="C569" i="5"/>
  <c r="C568" i="5"/>
  <c r="C567" i="5"/>
  <c r="C566" i="5"/>
  <c r="C565" i="5"/>
  <c r="C564" i="5"/>
  <c r="C563" i="5"/>
  <c r="C562" i="5"/>
  <c r="C561" i="5"/>
  <c r="C560" i="5"/>
  <c r="C559" i="5"/>
  <c r="C558" i="5"/>
  <c r="C557" i="5"/>
  <c r="C556" i="5"/>
  <c r="C555" i="5"/>
  <c r="C554" i="5"/>
  <c r="C553" i="5"/>
  <c r="C552" i="5"/>
  <c r="C551" i="5"/>
  <c r="C550" i="5"/>
  <c r="C549" i="5"/>
  <c r="C548" i="5"/>
  <c r="C547" i="5"/>
  <c r="C546" i="5"/>
  <c r="C545" i="5"/>
  <c r="C544" i="5"/>
  <c r="C543" i="5"/>
  <c r="C542" i="5"/>
  <c r="C541" i="5"/>
  <c r="C540" i="5"/>
  <c r="C539" i="5"/>
  <c r="C538" i="5"/>
  <c r="C537" i="5"/>
  <c r="C536" i="5"/>
  <c r="C535" i="5"/>
  <c r="C534" i="5"/>
  <c r="C533" i="5"/>
  <c r="C532" i="5"/>
  <c r="C531" i="5"/>
  <c r="C530" i="5"/>
  <c r="C529" i="5"/>
  <c r="C528" i="5"/>
  <c r="C527" i="5"/>
  <c r="C526" i="5"/>
  <c r="C525" i="5"/>
  <c r="C524" i="5"/>
  <c r="C523" i="5"/>
  <c r="C522" i="5"/>
  <c r="C521" i="5"/>
  <c r="C520" i="5"/>
  <c r="C519" i="5"/>
  <c r="C518" i="5"/>
  <c r="C517" i="5"/>
  <c r="C516" i="5"/>
  <c r="C515" i="5"/>
  <c r="C514" i="5"/>
  <c r="C513" i="5"/>
  <c r="C512" i="5"/>
  <c r="C511" i="5"/>
  <c r="C510" i="5"/>
  <c r="C509" i="5"/>
  <c r="C508" i="5"/>
  <c r="C507" i="5"/>
  <c r="C506" i="5"/>
  <c r="C505" i="5"/>
  <c r="C504" i="5"/>
  <c r="C503" i="5"/>
  <c r="C502" i="5"/>
  <c r="C501" i="5"/>
  <c r="C500" i="5"/>
  <c r="C499" i="5"/>
  <c r="C498" i="5"/>
  <c r="C497" i="5"/>
  <c r="C496" i="5"/>
  <c r="C495" i="5"/>
  <c r="C494" i="5"/>
  <c r="C493" i="5"/>
  <c r="C492" i="5"/>
  <c r="C491" i="5"/>
  <c r="C490" i="5"/>
  <c r="C489" i="5"/>
  <c r="C488" i="5"/>
  <c r="C487" i="5"/>
  <c r="C486" i="5"/>
  <c r="C485" i="5"/>
  <c r="C484" i="5"/>
  <c r="C483" i="5"/>
  <c r="C482" i="5"/>
  <c r="C481" i="5"/>
  <c r="C480" i="5"/>
  <c r="C479" i="5"/>
  <c r="C478" i="5"/>
  <c r="C477" i="5"/>
  <c r="C476" i="5"/>
  <c r="C475" i="5"/>
  <c r="C474" i="5"/>
  <c r="C473" i="5"/>
  <c r="C472" i="5"/>
  <c r="C471" i="5"/>
  <c r="C470" i="5"/>
  <c r="C469" i="5"/>
  <c r="C468" i="5"/>
  <c r="C467" i="5"/>
  <c r="C466" i="5"/>
  <c r="C465" i="5"/>
  <c r="C464" i="5"/>
  <c r="C463" i="5"/>
  <c r="C462" i="5"/>
  <c r="C461" i="5"/>
  <c r="C460" i="5"/>
  <c r="C459" i="5"/>
  <c r="C458" i="5"/>
  <c r="C457" i="5"/>
  <c r="C456" i="5"/>
  <c r="C455" i="5"/>
  <c r="C454" i="5"/>
  <c r="C453" i="5"/>
  <c r="C452" i="5"/>
  <c r="C451" i="5"/>
  <c r="C450" i="5"/>
  <c r="C449" i="5"/>
  <c r="C448" i="5"/>
  <c r="C447" i="5"/>
  <c r="C446" i="5"/>
  <c r="C445" i="5"/>
  <c r="C444" i="5"/>
  <c r="C443" i="5"/>
  <c r="C442" i="5"/>
  <c r="C441" i="5"/>
  <c r="C440" i="5"/>
  <c r="C439" i="5"/>
  <c r="C438" i="5"/>
  <c r="C437" i="5"/>
  <c r="C436" i="5"/>
  <c r="C435" i="5"/>
  <c r="C434" i="5"/>
  <c r="C433" i="5"/>
  <c r="C432" i="5"/>
  <c r="C431" i="5"/>
  <c r="C430" i="5"/>
  <c r="C429" i="5"/>
  <c r="C428" i="5"/>
  <c r="C427" i="5"/>
  <c r="C426" i="5"/>
  <c r="C425" i="5"/>
  <c r="C424" i="5"/>
  <c r="C423" i="5"/>
  <c r="C422" i="5"/>
  <c r="C421" i="5"/>
  <c r="C420" i="5"/>
  <c r="C419" i="5"/>
  <c r="C418" i="5"/>
  <c r="C417" i="5"/>
  <c r="C416" i="5"/>
  <c r="C415" i="5"/>
  <c r="C414" i="5"/>
  <c r="C413" i="5"/>
  <c r="C412" i="5"/>
  <c r="C411" i="5"/>
  <c r="C410" i="5"/>
  <c r="C409" i="5"/>
  <c r="C408" i="5"/>
  <c r="C407" i="5"/>
  <c r="C406" i="5"/>
  <c r="C405" i="5"/>
  <c r="C404" i="5"/>
  <c r="C403" i="5"/>
  <c r="C402" i="5"/>
  <c r="C401" i="5"/>
  <c r="C400" i="5"/>
  <c r="C399" i="5"/>
  <c r="C398" i="5"/>
  <c r="C397" i="5"/>
  <c r="C396" i="5"/>
  <c r="C395" i="5"/>
  <c r="C394" i="5"/>
  <c r="C393" i="5"/>
  <c r="C392" i="5"/>
  <c r="C391" i="5"/>
  <c r="C390" i="5"/>
  <c r="C389" i="5"/>
  <c r="C388" i="5"/>
  <c r="C387" i="5"/>
  <c r="C386" i="5"/>
  <c r="C385" i="5"/>
  <c r="C384" i="5"/>
  <c r="C383" i="5"/>
  <c r="C382" i="5"/>
  <c r="C381" i="5"/>
  <c r="C380" i="5"/>
  <c r="C379" i="5"/>
  <c r="C378" i="5"/>
  <c r="C377" i="5"/>
  <c r="C376" i="5"/>
  <c r="C375" i="5"/>
  <c r="C374" i="5"/>
  <c r="C373" i="5"/>
  <c r="C372" i="5"/>
  <c r="C371" i="5"/>
  <c r="C370" i="5"/>
  <c r="C369" i="5"/>
  <c r="C368" i="5"/>
  <c r="C367" i="5"/>
  <c r="C366" i="5"/>
  <c r="C365" i="5"/>
  <c r="C364" i="5"/>
  <c r="C363" i="5"/>
  <c r="C362" i="5"/>
  <c r="C361" i="5"/>
  <c r="C360" i="5"/>
  <c r="C359" i="5"/>
  <c r="C358" i="5"/>
  <c r="C357" i="5"/>
  <c r="C356" i="5"/>
  <c r="C355" i="5"/>
  <c r="C354" i="5"/>
  <c r="C353" i="5"/>
  <c r="C352" i="5"/>
  <c r="C351" i="5"/>
  <c r="C350" i="5"/>
  <c r="C349" i="5"/>
  <c r="C348" i="5"/>
  <c r="C347" i="5"/>
  <c r="C346" i="5"/>
  <c r="C345" i="5"/>
  <c r="C344" i="5"/>
  <c r="C343" i="5"/>
  <c r="C342" i="5"/>
  <c r="C341" i="5"/>
  <c r="C340" i="5"/>
  <c r="C339" i="5"/>
  <c r="C338" i="5"/>
  <c r="C337" i="5"/>
  <c r="C336" i="5"/>
  <c r="C335" i="5"/>
  <c r="C334" i="5"/>
  <c r="C333" i="5"/>
  <c r="C332" i="5"/>
  <c r="C331" i="5"/>
  <c r="C330" i="5"/>
  <c r="C329" i="5"/>
  <c r="C328" i="5"/>
  <c r="C327" i="5"/>
  <c r="C326" i="5"/>
  <c r="C325" i="5"/>
  <c r="C324" i="5"/>
  <c r="C323" i="5"/>
  <c r="C322" i="5"/>
  <c r="C321" i="5"/>
  <c r="C320" i="5"/>
  <c r="C319" i="5"/>
  <c r="C318" i="5"/>
  <c r="C317" i="5"/>
  <c r="C316" i="5"/>
  <c r="C315" i="5"/>
  <c r="C314" i="5"/>
  <c r="C313" i="5"/>
  <c r="C312" i="5"/>
  <c r="C311" i="5"/>
  <c r="C310" i="5"/>
  <c r="C309" i="5"/>
  <c r="C308" i="5"/>
  <c r="C307" i="5"/>
  <c r="C306" i="5"/>
  <c r="C305" i="5"/>
  <c r="C304" i="5"/>
  <c r="C303" i="5"/>
  <c r="C302" i="5"/>
  <c r="C301" i="5"/>
  <c r="C300" i="5"/>
  <c r="C299" i="5"/>
  <c r="C298" i="5"/>
  <c r="C297" i="5"/>
  <c r="C296" i="5"/>
  <c r="C295" i="5"/>
  <c r="C294" i="5"/>
  <c r="C293" i="5"/>
  <c r="C292" i="5"/>
  <c r="C291" i="5"/>
  <c r="C290" i="5"/>
  <c r="C289" i="5"/>
  <c r="C288" i="5"/>
  <c r="C287" i="5"/>
  <c r="C286" i="5"/>
  <c r="C285" i="5"/>
  <c r="C284" i="5"/>
  <c r="C283" i="5"/>
  <c r="C282" i="5"/>
  <c r="C281" i="5"/>
  <c r="C280" i="5"/>
  <c r="C279" i="5"/>
  <c r="C278" i="5"/>
  <c r="C277" i="5"/>
  <c r="C276" i="5"/>
  <c r="C275" i="5"/>
  <c r="C274" i="5"/>
  <c r="C273" i="5"/>
  <c r="C272" i="5"/>
  <c r="C271" i="5"/>
  <c r="C270" i="5"/>
  <c r="C269" i="5"/>
  <c r="C268" i="5"/>
  <c r="C267" i="5"/>
  <c r="C266" i="5"/>
  <c r="C265" i="5"/>
  <c r="C264" i="5"/>
  <c r="C263" i="5"/>
  <c r="C262" i="5"/>
  <c r="C261" i="5"/>
  <c r="C260" i="5"/>
  <c r="C259" i="5"/>
  <c r="C258" i="5"/>
  <c r="C257" i="5"/>
  <c r="C256" i="5"/>
  <c r="C255" i="5"/>
  <c r="C254" i="5"/>
  <c r="C253" i="5"/>
  <c r="C252" i="5"/>
  <c r="C251" i="5"/>
  <c r="C250" i="5"/>
  <c r="C249" i="5"/>
  <c r="C248" i="5"/>
  <c r="C247" i="5"/>
  <c r="C246" i="5"/>
  <c r="C245" i="5"/>
  <c r="C244" i="5"/>
  <c r="C243" i="5"/>
  <c r="C242" i="5"/>
  <c r="C241" i="5"/>
  <c r="C240" i="5"/>
  <c r="C239" i="5"/>
  <c r="C238" i="5"/>
  <c r="C237" i="5"/>
  <c r="C236" i="5"/>
  <c r="C235" i="5"/>
  <c r="C234" i="5"/>
  <c r="C233" i="5"/>
  <c r="C232" i="5"/>
  <c r="C231" i="5"/>
  <c r="C230" i="5"/>
  <c r="C229" i="5"/>
  <c r="C228" i="5"/>
  <c r="C227" i="5"/>
  <c r="C226" i="5"/>
  <c r="C225" i="5"/>
  <c r="C224" i="5"/>
  <c r="C223" i="5"/>
  <c r="C222" i="5"/>
  <c r="C221" i="5"/>
  <c r="C220" i="5"/>
  <c r="C219" i="5"/>
  <c r="C218" i="5"/>
  <c r="C217" i="5"/>
  <c r="C216" i="5"/>
  <c r="C215" i="5"/>
  <c r="C214" i="5"/>
  <c r="C213" i="5"/>
  <c r="C212" i="5"/>
  <c r="C211" i="5"/>
  <c r="C210" i="5"/>
  <c r="C209" i="5"/>
  <c r="C208" i="5"/>
  <c r="C207" i="5"/>
  <c r="C206" i="5"/>
  <c r="C205" i="5"/>
  <c r="C204" i="5"/>
  <c r="C203" i="5"/>
  <c r="C202" i="5"/>
  <c r="C201" i="5"/>
  <c r="C200" i="5"/>
  <c r="C199" i="5"/>
  <c r="C198" i="5"/>
  <c r="C197" i="5"/>
  <c r="C196" i="5"/>
  <c r="C195" i="5"/>
  <c r="C194" i="5"/>
  <c r="C193" i="5"/>
  <c r="C192" i="5"/>
  <c r="C191" i="5"/>
  <c r="C190" i="5"/>
  <c r="C189" i="5"/>
  <c r="C188" i="5"/>
  <c r="C187" i="5"/>
  <c r="C186" i="5"/>
  <c r="C185" i="5"/>
  <c r="C184" i="5"/>
  <c r="C183" i="5"/>
  <c r="C182" i="5"/>
  <c r="C181" i="5"/>
  <c r="C180" i="5"/>
  <c r="C179" i="5"/>
  <c r="C178" i="5"/>
  <c r="C177" i="5"/>
  <c r="C176" i="5"/>
  <c r="C175" i="5"/>
  <c r="C174" i="5"/>
  <c r="C173" i="5"/>
  <c r="C172" i="5"/>
  <c r="C171" i="5"/>
  <c r="C170" i="5"/>
  <c r="C169" i="5"/>
  <c r="C168" i="5"/>
  <c r="C167" i="5"/>
  <c r="C166" i="5"/>
  <c r="C165" i="5"/>
  <c r="C164" i="5"/>
  <c r="C163" i="5"/>
  <c r="C162" i="5"/>
  <c r="C161" i="5"/>
  <c r="C160" i="5"/>
  <c r="C159" i="5"/>
  <c r="C158" i="5"/>
  <c r="C157" i="5"/>
  <c r="C156" i="5"/>
  <c r="C155" i="5"/>
  <c r="C154" i="5"/>
  <c r="C153" i="5"/>
  <c r="C152" i="5"/>
  <c r="C151" i="5"/>
  <c r="C150" i="5"/>
  <c r="C149" i="5"/>
  <c r="C148" i="5"/>
  <c r="C147" i="5"/>
  <c r="C146" i="5"/>
  <c r="C145" i="5"/>
  <c r="C144" i="5"/>
  <c r="C143" i="5"/>
  <c r="C142" i="5"/>
  <c r="C141" i="5"/>
  <c r="C140" i="5"/>
  <c r="C139" i="5"/>
  <c r="C138" i="5"/>
  <c r="C137" i="5"/>
  <c r="C136" i="5"/>
  <c r="C135" i="5"/>
  <c r="C134" i="5"/>
  <c r="C133" i="5"/>
  <c r="C132" i="5"/>
  <c r="C131" i="5"/>
  <c r="C130" i="5"/>
  <c r="C129" i="5"/>
  <c r="C128" i="5"/>
  <c r="C127" i="5"/>
  <c r="C126" i="5"/>
  <c r="C125" i="5"/>
  <c r="C124" i="5"/>
  <c r="C123" i="5"/>
  <c r="C122" i="5"/>
  <c r="C121" i="5"/>
  <c r="C120" i="5"/>
  <c r="C119" i="5"/>
  <c r="C118" i="5"/>
  <c r="C117" i="5"/>
  <c r="C116" i="5"/>
  <c r="C115" i="5"/>
  <c r="C114" i="5"/>
  <c r="C113" i="5"/>
  <c r="C112" i="5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D4" i="5" s="1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C519" i="4"/>
  <c r="C520" i="4"/>
  <c r="C521" i="4"/>
  <c r="C522" i="4"/>
  <c r="C523" i="4"/>
  <c r="C524" i="4"/>
  <c r="C525" i="4"/>
  <c r="C526" i="4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60" i="4"/>
  <c r="C561" i="4"/>
  <c r="C562" i="4"/>
  <c r="C563" i="4"/>
  <c r="C564" i="4"/>
  <c r="C565" i="4"/>
  <c r="C566" i="4"/>
  <c r="C567" i="4"/>
  <c r="C568" i="4"/>
  <c r="C569" i="4"/>
  <c r="C570" i="4"/>
  <c r="C571" i="4"/>
  <c r="C572" i="4"/>
  <c r="C573" i="4"/>
  <c r="C574" i="4"/>
  <c r="C575" i="4"/>
  <c r="C576" i="4"/>
  <c r="C577" i="4"/>
  <c r="C578" i="4"/>
  <c r="C579" i="4"/>
  <c r="C580" i="4"/>
  <c r="C581" i="4"/>
  <c r="C582" i="4"/>
  <c r="C583" i="4"/>
  <c r="C584" i="4"/>
  <c r="C585" i="4"/>
  <c r="C586" i="4"/>
  <c r="C587" i="4"/>
  <c r="C588" i="4"/>
  <c r="C589" i="4"/>
  <c r="C590" i="4"/>
  <c r="C591" i="4"/>
  <c r="C592" i="4"/>
  <c r="C593" i="4"/>
  <c r="C594" i="4"/>
  <c r="C595" i="4"/>
  <c r="C596" i="4"/>
  <c r="C597" i="4"/>
  <c r="C598" i="4"/>
  <c r="C599" i="4"/>
  <c r="C600" i="4"/>
  <c r="C601" i="4"/>
  <c r="C602" i="4"/>
  <c r="C603" i="4"/>
  <c r="C604" i="4"/>
  <c r="C605" i="4"/>
  <c r="C606" i="4"/>
  <c r="C607" i="4"/>
  <c r="C608" i="4"/>
  <c r="C609" i="4"/>
  <c r="C610" i="4"/>
  <c r="C611" i="4"/>
  <c r="C612" i="4"/>
  <c r="C613" i="4"/>
  <c r="C614" i="4"/>
  <c r="C615" i="4"/>
  <c r="C616" i="4"/>
  <c r="C617" i="4"/>
  <c r="C618" i="4"/>
  <c r="C619" i="4"/>
  <c r="C620" i="4"/>
  <c r="C621" i="4"/>
  <c r="C622" i="4"/>
  <c r="C623" i="4"/>
  <c r="C624" i="4"/>
  <c r="C625" i="4"/>
  <c r="C626" i="4"/>
  <c r="C627" i="4"/>
  <c r="C628" i="4"/>
  <c r="C629" i="4"/>
  <c r="C630" i="4"/>
  <c r="C631" i="4"/>
  <c r="C632" i="4"/>
  <c r="C633" i="4"/>
  <c r="C634" i="4"/>
  <c r="C635" i="4"/>
  <c r="C636" i="4"/>
  <c r="C637" i="4"/>
  <c r="C638" i="4"/>
  <c r="C639" i="4"/>
  <c r="C640" i="4"/>
  <c r="C641" i="4"/>
  <c r="C642" i="4"/>
  <c r="C643" i="4"/>
  <c r="C644" i="4"/>
  <c r="C645" i="4"/>
  <c r="C646" i="4"/>
  <c r="C647" i="4"/>
  <c r="C648" i="4"/>
  <c r="C649" i="4"/>
  <c r="C650" i="4"/>
  <c r="C651" i="4"/>
  <c r="C652" i="4"/>
  <c r="C653" i="4"/>
  <c r="C654" i="4"/>
  <c r="C655" i="4"/>
  <c r="C656" i="4"/>
  <c r="C657" i="4"/>
  <c r="C658" i="4"/>
  <c r="C659" i="4"/>
  <c r="C660" i="4"/>
  <c r="C661" i="4"/>
  <c r="C662" i="4"/>
  <c r="C663" i="4"/>
  <c r="C664" i="4"/>
  <c r="C665" i="4"/>
  <c r="C666" i="4"/>
  <c r="C667" i="4"/>
  <c r="C668" i="4"/>
  <c r="C669" i="4"/>
  <c r="C670" i="4"/>
  <c r="C671" i="4"/>
  <c r="C672" i="4"/>
  <c r="C673" i="4"/>
  <c r="C674" i="4"/>
  <c r="C675" i="4"/>
  <c r="C676" i="4"/>
  <c r="C677" i="4"/>
  <c r="C678" i="4"/>
  <c r="C679" i="4"/>
  <c r="C680" i="4"/>
  <c r="C681" i="4"/>
  <c r="C682" i="4"/>
  <c r="C683" i="4"/>
  <c r="C684" i="4"/>
  <c r="C685" i="4"/>
  <c r="C686" i="4"/>
  <c r="C687" i="4"/>
  <c r="C688" i="4"/>
  <c r="C689" i="4"/>
  <c r="C690" i="4"/>
  <c r="C691" i="4"/>
  <c r="C692" i="4"/>
  <c r="C693" i="4"/>
  <c r="C694" i="4"/>
  <c r="C695" i="4"/>
  <c r="C696" i="4"/>
  <c r="C697" i="4"/>
  <c r="C698" i="4"/>
  <c r="C699" i="4"/>
  <c r="C700" i="4"/>
  <c r="C701" i="4"/>
  <c r="C702" i="4"/>
  <c r="C703" i="4"/>
  <c r="C704" i="4"/>
  <c r="C705" i="4"/>
  <c r="C706" i="4"/>
  <c r="C707" i="4"/>
  <c r="C708" i="4"/>
  <c r="C709" i="4"/>
  <c r="C710" i="4"/>
  <c r="C711" i="4"/>
  <c r="C712" i="4"/>
  <c r="C713" i="4"/>
  <c r="C714" i="4"/>
  <c r="C715" i="4"/>
  <c r="C716" i="4"/>
  <c r="C717" i="4"/>
  <c r="C718" i="4"/>
  <c r="C719" i="4"/>
  <c r="C720" i="4"/>
  <c r="C721" i="4"/>
  <c r="C722" i="4"/>
  <c r="C723" i="4"/>
  <c r="C724" i="4"/>
  <c r="C725" i="4"/>
  <c r="C726" i="4"/>
  <c r="C727" i="4"/>
  <c r="C728" i="4"/>
  <c r="C729" i="4"/>
  <c r="C730" i="4"/>
  <c r="C731" i="4"/>
  <c r="C732" i="4"/>
  <c r="C733" i="4"/>
  <c r="C734" i="4"/>
  <c r="C735" i="4"/>
  <c r="C736" i="4"/>
  <c r="C737" i="4"/>
  <c r="C738" i="4"/>
  <c r="C739" i="4"/>
  <c r="C740" i="4"/>
  <c r="C741" i="4"/>
  <c r="C742" i="4"/>
  <c r="C743" i="4"/>
  <c r="C744" i="4"/>
  <c r="C745" i="4"/>
  <c r="C746" i="4"/>
  <c r="C747" i="4"/>
  <c r="C748" i="4"/>
  <c r="C749" i="4"/>
  <c r="C750" i="4"/>
  <c r="C751" i="4"/>
  <c r="C752" i="4"/>
  <c r="C753" i="4"/>
  <c r="C754" i="4"/>
  <c r="C755" i="4"/>
  <c r="C756" i="4"/>
  <c r="C757" i="4"/>
  <c r="C758" i="4"/>
  <c r="C759" i="4"/>
  <c r="C760" i="4"/>
  <c r="C761" i="4"/>
  <c r="C762" i="4"/>
  <c r="C763" i="4"/>
  <c r="C764" i="4"/>
  <c r="C765" i="4"/>
  <c r="C766" i="4"/>
  <c r="C767" i="4"/>
  <c r="C768" i="4"/>
  <c r="C769" i="4"/>
  <c r="C770" i="4"/>
  <c r="C771" i="4"/>
  <c r="C772" i="4"/>
  <c r="C773" i="4"/>
  <c r="C774" i="4"/>
  <c r="C775" i="4"/>
  <c r="C776" i="4"/>
  <c r="C777" i="4"/>
  <c r="C778" i="4"/>
  <c r="C779" i="4"/>
  <c r="C780" i="4"/>
  <c r="C781" i="4"/>
  <c r="C782" i="4"/>
  <c r="C783" i="4"/>
  <c r="C784" i="4"/>
  <c r="C785" i="4"/>
  <c r="C786" i="4"/>
  <c r="C787" i="4"/>
  <c r="C788" i="4"/>
  <c r="C789" i="4"/>
  <c r="C790" i="4"/>
  <c r="C791" i="4"/>
  <c r="C792" i="4"/>
  <c r="C793" i="4"/>
  <c r="C794" i="4"/>
  <c r="C795" i="4"/>
  <c r="C796" i="4"/>
  <c r="C797" i="4"/>
  <c r="C798" i="4"/>
  <c r="C799" i="4"/>
  <c r="C800" i="4"/>
  <c r="C801" i="4"/>
  <c r="C802" i="4"/>
  <c r="C803" i="4"/>
  <c r="C804" i="4"/>
  <c r="C805" i="4"/>
  <c r="C806" i="4"/>
  <c r="C807" i="4"/>
  <c r="C808" i="4"/>
  <c r="C809" i="4"/>
  <c r="C810" i="4"/>
  <c r="C811" i="4"/>
  <c r="C812" i="4"/>
  <c r="C813" i="4"/>
  <c r="C814" i="4"/>
  <c r="C815" i="4"/>
  <c r="C816" i="4"/>
  <c r="C817" i="4"/>
  <c r="C818" i="4"/>
  <c r="C819" i="4"/>
  <c r="C820" i="4"/>
  <c r="C821" i="4"/>
  <c r="C822" i="4"/>
  <c r="C823" i="4"/>
  <c r="C824" i="4"/>
  <c r="C825" i="4"/>
  <c r="C826" i="4"/>
  <c r="C827" i="4"/>
  <c r="C828" i="4"/>
  <c r="C829" i="4"/>
  <c r="C830" i="4"/>
  <c r="C831" i="4"/>
  <c r="C832" i="4"/>
  <c r="C833" i="4"/>
  <c r="C834" i="4"/>
  <c r="C835" i="4"/>
  <c r="C836" i="4"/>
  <c r="C837" i="4"/>
  <c r="C838" i="4"/>
  <c r="C839" i="4"/>
  <c r="C840" i="4"/>
  <c r="C841" i="4"/>
  <c r="C842" i="4"/>
  <c r="C843" i="4"/>
  <c r="C844" i="4"/>
  <c r="C845" i="4"/>
  <c r="C846" i="4"/>
  <c r="C847" i="4"/>
  <c r="C848" i="4"/>
  <c r="C849" i="4"/>
  <c r="C850" i="4"/>
  <c r="C851" i="4"/>
  <c r="C852" i="4"/>
  <c r="C853" i="4"/>
  <c r="C854" i="4"/>
  <c r="C855" i="4"/>
  <c r="C856" i="4"/>
  <c r="C857" i="4"/>
  <c r="C858" i="4"/>
  <c r="C859" i="4"/>
  <c r="C860" i="4"/>
  <c r="C861" i="4"/>
  <c r="C862" i="4"/>
  <c r="C863" i="4"/>
  <c r="C864" i="4"/>
  <c r="C865" i="4"/>
  <c r="C866" i="4"/>
  <c r="C867" i="4"/>
  <c r="C868" i="4"/>
  <c r="C869" i="4"/>
  <c r="C870" i="4"/>
  <c r="C871" i="4"/>
  <c r="C872" i="4"/>
  <c r="C873" i="4"/>
  <c r="C874" i="4"/>
  <c r="C875" i="4"/>
  <c r="C876" i="4"/>
  <c r="C877" i="4"/>
  <c r="C878" i="4"/>
  <c r="C879" i="4"/>
  <c r="C880" i="4"/>
  <c r="C881" i="4"/>
  <c r="C882" i="4"/>
  <c r="C883" i="4"/>
  <c r="C884" i="4"/>
  <c r="C885" i="4"/>
  <c r="C886" i="4"/>
  <c r="C887" i="4"/>
  <c r="C888" i="4"/>
  <c r="C889" i="4"/>
  <c r="C890" i="4"/>
  <c r="C891" i="4"/>
  <c r="C892" i="4"/>
  <c r="C893" i="4"/>
  <c r="C894" i="4"/>
  <c r="C895" i="4"/>
  <c r="C896" i="4"/>
  <c r="C897" i="4"/>
  <c r="C898" i="4"/>
  <c r="C899" i="4"/>
  <c r="C900" i="4"/>
  <c r="C901" i="4"/>
  <c r="C902" i="4"/>
  <c r="C903" i="4"/>
  <c r="C904" i="4"/>
  <c r="C905" i="4"/>
  <c r="C906" i="4"/>
  <c r="C907" i="4"/>
  <c r="C908" i="4"/>
  <c r="C909" i="4"/>
  <c r="C910" i="4"/>
  <c r="C911" i="4"/>
  <c r="C912" i="4"/>
  <c r="C913" i="4"/>
  <c r="C914" i="4"/>
  <c r="C915" i="4"/>
  <c r="C916" i="4"/>
  <c r="C917" i="4"/>
  <c r="C918" i="4"/>
  <c r="C919" i="4"/>
  <c r="C920" i="4"/>
  <c r="C921" i="4"/>
  <c r="C922" i="4"/>
  <c r="C923" i="4"/>
  <c r="C924" i="4"/>
  <c r="C925" i="4"/>
  <c r="C926" i="4"/>
  <c r="C927" i="4"/>
  <c r="C928" i="4"/>
  <c r="C929" i="4"/>
  <c r="C930" i="4"/>
  <c r="C931" i="4"/>
  <c r="C932" i="4"/>
  <c r="C933" i="4"/>
  <c r="C934" i="4"/>
  <c r="C935" i="4"/>
  <c r="C936" i="4"/>
  <c r="C937" i="4"/>
  <c r="C938" i="4"/>
  <c r="C939" i="4"/>
  <c r="C940" i="4"/>
  <c r="C941" i="4"/>
  <c r="C942" i="4"/>
  <c r="C943" i="4"/>
  <c r="C944" i="4"/>
  <c r="C945" i="4"/>
  <c r="C946" i="4"/>
  <c r="C947" i="4"/>
  <c r="C948" i="4"/>
  <c r="C949" i="4"/>
  <c r="C950" i="4"/>
  <c r="C951" i="4"/>
  <c r="C952" i="4"/>
  <c r="C953" i="4"/>
  <c r="C954" i="4"/>
  <c r="C955" i="4"/>
  <c r="C956" i="4"/>
  <c r="C957" i="4"/>
  <c r="C958" i="4"/>
  <c r="C959" i="4"/>
  <c r="C960" i="4"/>
  <c r="C961" i="4"/>
  <c r="C962" i="4"/>
  <c r="C963" i="4"/>
  <c r="C964" i="4"/>
  <c r="C965" i="4"/>
  <c r="C966" i="4"/>
  <c r="C967" i="4"/>
  <c r="C968" i="4"/>
  <c r="C969" i="4"/>
  <c r="C970" i="4"/>
  <c r="C971" i="4"/>
  <c r="C972" i="4"/>
  <c r="C973" i="4"/>
  <c r="C974" i="4"/>
  <c r="C975" i="4"/>
  <c r="C976" i="4"/>
  <c r="C977" i="4"/>
  <c r="C978" i="4"/>
  <c r="C979" i="4"/>
  <c r="C980" i="4"/>
  <c r="C981" i="4"/>
  <c r="C982" i="4"/>
  <c r="C983" i="4"/>
  <c r="C984" i="4"/>
  <c r="C985" i="4"/>
  <c r="C986" i="4"/>
  <c r="C987" i="4"/>
  <c r="C988" i="4"/>
  <c r="C989" i="4"/>
  <c r="C990" i="4"/>
  <c r="C991" i="4"/>
  <c r="C992" i="4"/>
  <c r="C993" i="4"/>
  <c r="C994" i="4"/>
  <c r="C995" i="4"/>
  <c r="C996" i="4"/>
  <c r="C997" i="4"/>
  <c r="C998" i="4"/>
  <c r="C999" i="4"/>
  <c r="C1000" i="4"/>
  <c r="C1001" i="4"/>
  <c r="D5" i="4"/>
  <c r="E5" i="4" s="1"/>
  <c r="D4" i="4"/>
  <c r="C4" i="4"/>
  <c r="C3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E4" i="4"/>
  <c r="C5" i="4"/>
  <c r="D5" i="5" l="1"/>
  <c r="D6" i="5" s="1"/>
  <c r="D7" i="5" s="1"/>
  <c r="D8" i="5" s="1"/>
  <c r="D9" i="5" s="1"/>
  <c r="D10" i="5" s="1"/>
  <c r="D11" i="5" s="1"/>
  <c r="D12" i="5" s="1"/>
  <c r="D13" i="5" s="1"/>
  <c r="D14" i="5" s="1"/>
  <c r="D15" i="5" s="1"/>
  <c r="D16" i="5" s="1"/>
  <c r="D17" i="5" s="1"/>
  <c r="D18" i="5" s="1"/>
  <c r="D19" i="5" s="1"/>
  <c r="D20" i="5" s="1"/>
  <c r="D21" i="5" s="1"/>
  <c r="D22" i="5" s="1"/>
  <c r="D23" i="5" s="1"/>
  <c r="D24" i="5" s="1"/>
  <c r="D25" i="5" s="1"/>
  <c r="D26" i="5" s="1"/>
  <c r="D27" i="5" s="1"/>
  <c r="D28" i="5" s="1"/>
  <c r="D29" i="5" s="1"/>
  <c r="D30" i="5" s="1"/>
  <c r="D31" i="5" s="1"/>
  <c r="D32" i="5" s="1"/>
  <c r="D33" i="5" s="1"/>
  <c r="D34" i="5" s="1"/>
  <c r="D35" i="5" s="1"/>
  <c r="D36" i="5" s="1"/>
  <c r="D37" i="5" s="1"/>
  <c r="D38" i="5" s="1"/>
  <c r="D39" i="5" s="1"/>
  <c r="D40" i="5" s="1"/>
  <c r="D41" i="5" s="1"/>
  <c r="D42" i="5" s="1"/>
  <c r="D43" i="5" s="1"/>
  <c r="D44" i="5" s="1"/>
  <c r="D45" i="5" s="1"/>
  <c r="D46" i="5" s="1"/>
  <c r="D47" i="5" s="1"/>
  <c r="D48" i="5" s="1"/>
  <c r="D49" i="5" s="1"/>
  <c r="D50" i="5" s="1"/>
  <c r="D51" i="5" s="1"/>
  <c r="D52" i="5" s="1"/>
  <c r="D53" i="5" s="1"/>
  <c r="D54" i="5" s="1"/>
  <c r="D55" i="5" s="1"/>
  <c r="D56" i="5" s="1"/>
  <c r="D57" i="5" s="1"/>
  <c r="D58" i="5" s="1"/>
  <c r="D59" i="5" s="1"/>
  <c r="D60" i="5" s="1"/>
  <c r="D61" i="5" s="1"/>
  <c r="D62" i="5" s="1"/>
  <c r="D63" i="5" s="1"/>
  <c r="D64" i="5" s="1"/>
  <c r="D65" i="5" s="1"/>
  <c r="D66" i="5" s="1"/>
  <c r="D67" i="5" s="1"/>
  <c r="D68" i="5" s="1"/>
  <c r="D69" i="5" s="1"/>
  <c r="D70" i="5" s="1"/>
  <c r="D71" i="5" s="1"/>
  <c r="D72" i="5" s="1"/>
  <c r="D73" i="5" s="1"/>
  <c r="D74" i="5" s="1"/>
  <c r="D75" i="5" s="1"/>
  <c r="D76" i="5" s="1"/>
  <c r="D77" i="5" s="1"/>
  <c r="D78" i="5" s="1"/>
  <c r="D79" i="5" s="1"/>
  <c r="D80" i="5" s="1"/>
  <c r="D81" i="5" s="1"/>
  <c r="D82" i="5" s="1"/>
  <c r="D83" i="5" s="1"/>
  <c r="D84" i="5" s="1"/>
  <c r="D85" i="5" s="1"/>
  <c r="D86" i="5" s="1"/>
  <c r="D87" i="5" s="1"/>
  <c r="D88" i="5" s="1"/>
  <c r="D89" i="5" s="1"/>
  <c r="D90" i="5" s="1"/>
  <c r="D91" i="5" s="1"/>
  <c r="D92" i="5" s="1"/>
  <c r="D93" i="5" s="1"/>
  <c r="D94" i="5" s="1"/>
  <c r="D95" i="5" s="1"/>
  <c r="D96" i="5" s="1"/>
  <c r="D97" i="5" s="1"/>
  <c r="D98" i="5" s="1"/>
  <c r="D99" i="5" s="1"/>
  <c r="D100" i="5" s="1"/>
  <c r="D101" i="5" s="1"/>
  <c r="D102" i="5" s="1"/>
  <c r="D103" i="5" s="1"/>
  <c r="D104" i="5" s="1"/>
  <c r="D105" i="5" s="1"/>
  <c r="D106" i="5" s="1"/>
  <c r="D107" i="5" s="1"/>
  <c r="D108" i="5" s="1"/>
  <c r="D109" i="5" s="1"/>
  <c r="D110" i="5" s="1"/>
  <c r="D111" i="5" s="1"/>
  <c r="D112" i="5" s="1"/>
  <c r="D113" i="5" s="1"/>
  <c r="D114" i="5" s="1"/>
  <c r="D115" i="5" s="1"/>
  <c r="D116" i="5" s="1"/>
  <c r="D117" i="5" s="1"/>
  <c r="D118" i="5" s="1"/>
  <c r="D119" i="5" s="1"/>
  <c r="D120" i="5" s="1"/>
  <c r="D121" i="5" s="1"/>
  <c r="D122" i="5" s="1"/>
  <c r="D123" i="5" s="1"/>
  <c r="D124" i="5" s="1"/>
  <c r="D125" i="5" s="1"/>
  <c r="D126" i="5" s="1"/>
  <c r="D127" i="5" s="1"/>
  <c r="D128" i="5" s="1"/>
  <c r="D129" i="5" s="1"/>
  <c r="D130" i="5" s="1"/>
  <c r="D131" i="5" s="1"/>
  <c r="D132" i="5" s="1"/>
  <c r="D133" i="5" s="1"/>
  <c r="D134" i="5" s="1"/>
  <c r="D135" i="5" s="1"/>
  <c r="D136" i="5" s="1"/>
  <c r="D137" i="5" s="1"/>
  <c r="D138" i="5" s="1"/>
  <c r="D139" i="5" s="1"/>
  <c r="D140" i="5" s="1"/>
  <c r="D141" i="5" s="1"/>
  <c r="D142" i="5" s="1"/>
  <c r="D143" i="5" s="1"/>
  <c r="D144" i="5" s="1"/>
  <c r="D145" i="5" s="1"/>
  <c r="D146" i="5" s="1"/>
  <c r="D147" i="5" s="1"/>
  <c r="D148" i="5" s="1"/>
  <c r="D149" i="5" s="1"/>
  <c r="D150" i="5" s="1"/>
  <c r="D151" i="5" s="1"/>
  <c r="D152" i="5" s="1"/>
  <c r="D153" i="5" s="1"/>
  <c r="D154" i="5" s="1"/>
  <c r="D155" i="5" s="1"/>
  <c r="D156" i="5" s="1"/>
  <c r="D157" i="5" s="1"/>
  <c r="D158" i="5" s="1"/>
  <c r="D159" i="5" s="1"/>
  <c r="D160" i="5" s="1"/>
  <c r="D161" i="5" s="1"/>
  <c r="D162" i="5" s="1"/>
  <c r="D163" i="5" s="1"/>
  <c r="D164" i="5" s="1"/>
  <c r="D165" i="5" s="1"/>
  <c r="D166" i="5" s="1"/>
  <c r="D167" i="5" s="1"/>
  <c r="D168" i="5" s="1"/>
  <c r="D169" i="5" s="1"/>
  <c r="D170" i="5" s="1"/>
  <c r="D171" i="5" s="1"/>
  <c r="D172" i="5" s="1"/>
  <c r="D173" i="5" s="1"/>
  <c r="D174" i="5" s="1"/>
  <c r="D175" i="5" s="1"/>
  <c r="D176" i="5" s="1"/>
  <c r="D177" i="5" s="1"/>
  <c r="D178" i="5" s="1"/>
  <c r="D179" i="5" s="1"/>
  <c r="D180" i="5" s="1"/>
  <c r="D181" i="5" s="1"/>
  <c r="D182" i="5" s="1"/>
  <c r="D183" i="5" s="1"/>
  <c r="D184" i="5" s="1"/>
  <c r="D185" i="5" s="1"/>
  <c r="D186" i="5" s="1"/>
  <c r="D187" i="5" s="1"/>
  <c r="D188" i="5" s="1"/>
  <c r="D189" i="5" s="1"/>
  <c r="D190" i="5" s="1"/>
  <c r="D191" i="5" s="1"/>
  <c r="D192" i="5" s="1"/>
  <c r="D193" i="5" s="1"/>
  <c r="D194" i="5" s="1"/>
  <c r="D195" i="5" s="1"/>
  <c r="D196" i="5" s="1"/>
  <c r="D197" i="5" s="1"/>
  <c r="D198" i="5" s="1"/>
  <c r="D199" i="5" s="1"/>
  <c r="D200" i="5" s="1"/>
  <c r="D201" i="5" s="1"/>
  <c r="D202" i="5" s="1"/>
  <c r="D203" i="5" s="1"/>
  <c r="D204" i="5" s="1"/>
  <c r="D205" i="5" s="1"/>
  <c r="D206" i="5" s="1"/>
  <c r="D207" i="5" s="1"/>
  <c r="D208" i="5" s="1"/>
  <c r="D209" i="5" s="1"/>
  <c r="D210" i="5" s="1"/>
  <c r="D211" i="5" s="1"/>
  <c r="D212" i="5" s="1"/>
  <c r="D213" i="5" s="1"/>
  <c r="D214" i="5" s="1"/>
  <c r="D215" i="5" s="1"/>
  <c r="D216" i="5" s="1"/>
  <c r="D217" i="5" s="1"/>
  <c r="D218" i="5" s="1"/>
  <c r="D219" i="5" s="1"/>
  <c r="D220" i="5" s="1"/>
  <c r="D221" i="5" s="1"/>
  <c r="D222" i="5" s="1"/>
  <c r="D223" i="5" s="1"/>
  <c r="D224" i="5" s="1"/>
  <c r="D225" i="5" s="1"/>
  <c r="D226" i="5" s="1"/>
  <c r="D227" i="5" s="1"/>
  <c r="D228" i="5" s="1"/>
  <c r="D229" i="5" s="1"/>
  <c r="D230" i="5" s="1"/>
  <c r="D231" i="5" s="1"/>
  <c r="D232" i="5" s="1"/>
  <c r="D233" i="5" s="1"/>
  <c r="D234" i="5" s="1"/>
  <c r="D235" i="5" s="1"/>
  <c r="D236" i="5" s="1"/>
  <c r="D237" i="5" s="1"/>
  <c r="D238" i="5" s="1"/>
  <c r="D239" i="5" s="1"/>
  <c r="D240" i="5" s="1"/>
  <c r="D241" i="5" s="1"/>
  <c r="D242" i="5" s="1"/>
  <c r="D243" i="5" s="1"/>
  <c r="D244" i="5" s="1"/>
  <c r="D245" i="5" s="1"/>
  <c r="D246" i="5" s="1"/>
  <c r="D247" i="5" s="1"/>
  <c r="D248" i="5" s="1"/>
  <c r="D249" i="5" s="1"/>
  <c r="D250" i="5" s="1"/>
  <c r="D251" i="5" s="1"/>
  <c r="D252" i="5" s="1"/>
  <c r="D253" i="5" s="1"/>
  <c r="D254" i="5" s="1"/>
  <c r="D255" i="5" s="1"/>
  <c r="D256" i="5" s="1"/>
  <c r="D257" i="5" s="1"/>
  <c r="D258" i="5" s="1"/>
  <c r="D259" i="5" s="1"/>
  <c r="D260" i="5" s="1"/>
  <c r="D261" i="5" s="1"/>
  <c r="D262" i="5" s="1"/>
  <c r="D263" i="5" s="1"/>
  <c r="D264" i="5" s="1"/>
  <c r="D265" i="5" s="1"/>
  <c r="D266" i="5" s="1"/>
  <c r="D267" i="5" s="1"/>
  <c r="D268" i="5" s="1"/>
  <c r="D269" i="5" s="1"/>
  <c r="D270" i="5" s="1"/>
  <c r="D271" i="5" s="1"/>
  <c r="D272" i="5" s="1"/>
  <c r="D273" i="5" s="1"/>
  <c r="D274" i="5" s="1"/>
  <c r="D275" i="5" s="1"/>
  <c r="D276" i="5" s="1"/>
  <c r="D277" i="5" s="1"/>
  <c r="D278" i="5" s="1"/>
  <c r="D279" i="5" s="1"/>
  <c r="D280" i="5" s="1"/>
  <c r="D281" i="5" s="1"/>
  <c r="D282" i="5" s="1"/>
  <c r="D283" i="5" s="1"/>
  <c r="D284" i="5" s="1"/>
  <c r="D285" i="5" s="1"/>
  <c r="D286" i="5" s="1"/>
  <c r="D287" i="5" s="1"/>
  <c r="D288" i="5" s="1"/>
  <c r="D289" i="5" s="1"/>
  <c r="D290" i="5" s="1"/>
  <c r="D291" i="5" s="1"/>
  <c r="D292" i="5" s="1"/>
  <c r="D293" i="5" s="1"/>
  <c r="D294" i="5" s="1"/>
  <c r="D295" i="5" s="1"/>
  <c r="D296" i="5" s="1"/>
  <c r="D297" i="5" s="1"/>
  <c r="D298" i="5" s="1"/>
  <c r="D299" i="5" s="1"/>
  <c r="D300" i="5" s="1"/>
  <c r="D301" i="5" s="1"/>
  <c r="D302" i="5" s="1"/>
  <c r="D303" i="5" s="1"/>
  <c r="D304" i="5" s="1"/>
  <c r="D305" i="5" s="1"/>
  <c r="D306" i="5" s="1"/>
  <c r="D307" i="5" s="1"/>
  <c r="D308" i="5" s="1"/>
  <c r="D309" i="5" s="1"/>
  <c r="D310" i="5" s="1"/>
  <c r="D311" i="5" s="1"/>
  <c r="D312" i="5" s="1"/>
  <c r="D313" i="5" s="1"/>
  <c r="D314" i="5" s="1"/>
  <c r="D315" i="5" s="1"/>
  <c r="D316" i="5" s="1"/>
  <c r="D317" i="5" s="1"/>
  <c r="D318" i="5" s="1"/>
  <c r="D319" i="5" s="1"/>
  <c r="D320" i="5" s="1"/>
  <c r="D321" i="5" s="1"/>
  <c r="D322" i="5" s="1"/>
  <c r="D323" i="5" s="1"/>
  <c r="D324" i="5" s="1"/>
  <c r="D325" i="5" s="1"/>
  <c r="D326" i="5" s="1"/>
  <c r="D327" i="5" s="1"/>
  <c r="D328" i="5" s="1"/>
  <c r="D329" i="5" s="1"/>
  <c r="D330" i="5" s="1"/>
  <c r="D331" i="5" s="1"/>
  <c r="D332" i="5" s="1"/>
  <c r="D333" i="5" s="1"/>
  <c r="D334" i="5" s="1"/>
  <c r="D335" i="5" s="1"/>
  <c r="D336" i="5" s="1"/>
  <c r="D337" i="5" s="1"/>
  <c r="D338" i="5" s="1"/>
  <c r="D339" i="5" s="1"/>
  <c r="D340" i="5" s="1"/>
  <c r="D341" i="5" s="1"/>
  <c r="D342" i="5" s="1"/>
  <c r="D343" i="5" s="1"/>
  <c r="D344" i="5" s="1"/>
  <c r="D345" i="5" s="1"/>
  <c r="D346" i="5" s="1"/>
  <c r="D347" i="5" s="1"/>
  <c r="D348" i="5" s="1"/>
  <c r="D349" i="5" s="1"/>
  <c r="D350" i="5" s="1"/>
  <c r="D351" i="5" s="1"/>
  <c r="D352" i="5" s="1"/>
  <c r="D353" i="5" s="1"/>
  <c r="D354" i="5" s="1"/>
  <c r="D355" i="5" s="1"/>
  <c r="D356" i="5" s="1"/>
  <c r="D357" i="5" s="1"/>
  <c r="D358" i="5" s="1"/>
  <c r="D359" i="5" s="1"/>
  <c r="D360" i="5" s="1"/>
  <c r="D361" i="5" s="1"/>
  <c r="D362" i="5" s="1"/>
  <c r="D363" i="5" s="1"/>
  <c r="D364" i="5" s="1"/>
  <c r="D365" i="5" s="1"/>
  <c r="D366" i="5" s="1"/>
  <c r="D367" i="5" s="1"/>
  <c r="D368" i="5" s="1"/>
  <c r="D369" i="5" s="1"/>
  <c r="D370" i="5" s="1"/>
  <c r="D371" i="5" s="1"/>
  <c r="D372" i="5" s="1"/>
  <c r="D373" i="5" s="1"/>
  <c r="D374" i="5" s="1"/>
  <c r="D375" i="5" s="1"/>
  <c r="D376" i="5" s="1"/>
  <c r="D377" i="5" s="1"/>
  <c r="D378" i="5" s="1"/>
  <c r="D379" i="5" s="1"/>
  <c r="D380" i="5" s="1"/>
  <c r="D381" i="5" s="1"/>
  <c r="D382" i="5" s="1"/>
  <c r="D383" i="5" s="1"/>
  <c r="D384" i="5" s="1"/>
  <c r="D385" i="5" s="1"/>
  <c r="D386" i="5" s="1"/>
  <c r="D387" i="5" s="1"/>
  <c r="D388" i="5" s="1"/>
  <c r="D389" i="5" s="1"/>
  <c r="D390" i="5" s="1"/>
  <c r="D391" i="5" s="1"/>
  <c r="D392" i="5" s="1"/>
  <c r="D393" i="5" s="1"/>
  <c r="D394" i="5" s="1"/>
  <c r="D395" i="5" s="1"/>
  <c r="D396" i="5" s="1"/>
  <c r="D397" i="5" s="1"/>
  <c r="D398" i="5" s="1"/>
  <c r="D399" i="5" s="1"/>
  <c r="D400" i="5" s="1"/>
  <c r="D401" i="5" s="1"/>
  <c r="D402" i="5" s="1"/>
  <c r="D403" i="5" s="1"/>
  <c r="D404" i="5" s="1"/>
  <c r="D405" i="5" s="1"/>
  <c r="D406" i="5" s="1"/>
  <c r="D407" i="5" s="1"/>
  <c r="D408" i="5" s="1"/>
  <c r="D409" i="5" s="1"/>
  <c r="D410" i="5" s="1"/>
  <c r="D411" i="5" s="1"/>
  <c r="D412" i="5" s="1"/>
  <c r="D413" i="5" s="1"/>
  <c r="D414" i="5" s="1"/>
  <c r="D415" i="5" s="1"/>
  <c r="D416" i="5" s="1"/>
  <c r="D417" i="5" s="1"/>
  <c r="D418" i="5" s="1"/>
  <c r="D419" i="5" s="1"/>
  <c r="D420" i="5" s="1"/>
  <c r="D421" i="5" s="1"/>
  <c r="D422" i="5" s="1"/>
  <c r="D423" i="5" s="1"/>
  <c r="D424" i="5" s="1"/>
  <c r="D425" i="5" s="1"/>
  <c r="D426" i="5" s="1"/>
  <c r="D427" i="5" s="1"/>
  <c r="D428" i="5" s="1"/>
  <c r="D429" i="5" s="1"/>
  <c r="D430" i="5" s="1"/>
  <c r="D431" i="5" s="1"/>
  <c r="D432" i="5" s="1"/>
  <c r="D433" i="5" s="1"/>
  <c r="D434" i="5" s="1"/>
  <c r="D435" i="5" s="1"/>
  <c r="D436" i="5" s="1"/>
  <c r="D437" i="5" s="1"/>
  <c r="D438" i="5" s="1"/>
  <c r="D439" i="5" s="1"/>
  <c r="D440" i="5" s="1"/>
  <c r="D441" i="5" s="1"/>
  <c r="D442" i="5" s="1"/>
  <c r="D443" i="5" s="1"/>
  <c r="D444" i="5" s="1"/>
  <c r="D445" i="5" s="1"/>
  <c r="D446" i="5" s="1"/>
  <c r="D447" i="5" s="1"/>
  <c r="D448" i="5" s="1"/>
  <c r="D449" i="5" s="1"/>
  <c r="D450" i="5" s="1"/>
  <c r="D451" i="5" s="1"/>
  <c r="D452" i="5" s="1"/>
  <c r="D453" i="5" s="1"/>
  <c r="D454" i="5" s="1"/>
  <c r="D455" i="5" s="1"/>
  <c r="D456" i="5" s="1"/>
  <c r="D457" i="5" s="1"/>
  <c r="D458" i="5" s="1"/>
  <c r="D459" i="5" s="1"/>
  <c r="D460" i="5" s="1"/>
  <c r="D461" i="5" s="1"/>
  <c r="D462" i="5" s="1"/>
  <c r="D463" i="5" s="1"/>
  <c r="D464" i="5" s="1"/>
  <c r="D465" i="5" s="1"/>
  <c r="D466" i="5" s="1"/>
  <c r="D467" i="5" s="1"/>
  <c r="D468" i="5" s="1"/>
  <c r="D469" i="5" s="1"/>
  <c r="D470" i="5" s="1"/>
  <c r="D471" i="5" s="1"/>
  <c r="D472" i="5" s="1"/>
  <c r="D473" i="5" s="1"/>
  <c r="D474" i="5" s="1"/>
  <c r="D475" i="5" s="1"/>
  <c r="D476" i="5" s="1"/>
  <c r="D477" i="5" s="1"/>
  <c r="D478" i="5" s="1"/>
  <c r="D479" i="5" s="1"/>
  <c r="D480" i="5" s="1"/>
  <c r="D481" i="5" s="1"/>
  <c r="D482" i="5" s="1"/>
  <c r="D483" i="5" s="1"/>
  <c r="D484" i="5" s="1"/>
  <c r="D485" i="5" s="1"/>
  <c r="D486" i="5" s="1"/>
  <c r="D487" i="5" s="1"/>
  <c r="D488" i="5" s="1"/>
  <c r="D489" i="5" s="1"/>
  <c r="D490" i="5" s="1"/>
  <c r="D491" i="5" s="1"/>
  <c r="D492" i="5" s="1"/>
  <c r="D493" i="5" s="1"/>
  <c r="D494" i="5" s="1"/>
  <c r="D495" i="5" s="1"/>
  <c r="D496" i="5" s="1"/>
  <c r="D497" i="5" s="1"/>
  <c r="D498" i="5" s="1"/>
  <c r="D499" i="5" s="1"/>
  <c r="D500" i="5" s="1"/>
  <c r="D501" i="5" s="1"/>
  <c r="D502" i="5" s="1"/>
  <c r="D503" i="5" s="1"/>
  <c r="D504" i="5" s="1"/>
  <c r="D505" i="5" s="1"/>
  <c r="D506" i="5" s="1"/>
  <c r="D507" i="5" s="1"/>
  <c r="D508" i="5" s="1"/>
  <c r="D509" i="5" s="1"/>
  <c r="D510" i="5" s="1"/>
  <c r="D511" i="5" s="1"/>
  <c r="D512" i="5" s="1"/>
  <c r="D513" i="5" s="1"/>
  <c r="D514" i="5" s="1"/>
  <c r="D515" i="5" s="1"/>
  <c r="D516" i="5" s="1"/>
  <c r="D517" i="5" s="1"/>
  <c r="D518" i="5" s="1"/>
  <c r="D519" i="5" s="1"/>
  <c r="D520" i="5" s="1"/>
  <c r="D521" i="5" s="1"/>
  <c r="D522" i="5" s="1"/>
  <c r="D523" i="5" s="1"/>
  <c r="D524" i="5" s="1"/>
  <c r="D525" i="5" s="1"/>
  <c r="D526" i="5" s="1"/>
  <c r="D527" i="5" s="1"/>
  <c r="D528" i="5" s="1"/>
  <c r="D529" i="5" s="1"/>
  <c r="D530" i="5" s="1"/>
  <c r="D531" i="5" s="1"/>
  <c r="D532" i="5" s="1"/>
  <c r="D533" i="5" s="1"/>
  <c r="D534" i="5" s="1"/>
  <c r="D535" i="5" s="1"/>
  <c r="D536" i="5" s="1"/>
  <c r="D537" i="5" s="1"/>
  <c r="D538" i="5" s="1"/>
  <c r="D539" i="5" s="1"/>
  <c r="D540" i="5" s="1"/>
  <c r="D541" i="5" s="1"/>
  <c r="D542" i="5" s="1"/>
  <c r="D543" i="5" s="1"/>
  <c r="D544" i="5" s="1"/>
  <c r="D545" i="5" s="1"/>
  <c r="D546" i="5" s="1"/>
  <c r="D547" i="5" s="1"/>
  <c r="D548" i="5" s="1"/>
  <c r="D549" i="5" s="1"/>
  <c r="D550" i="5" s="1"/>
  <c r="D551" i="5" s="1"/>
  <c r="D552" i="5" s="1"/>
  <c r="D553" i="5" s="1"/>
  <c r="D554" i="5" s="1"/>
  <c r="D555" i="5" s="1"/>
  <c r="D556" i="5" s="1"/>
  <c r="D557" i="5" s="1"/>
  <c r="D558" i="5" s="1"/>
  <c r="D559" i="5" s="1"/>
  <c r="D560" i="5" s="1"/>
  <c r="D561" i="5" s="1"/>
  <c r="D562" i="5" s="1"/>
  <c r="D563" i="5" s="1"/>
  <c r="D564" i="5" s="1"/>
  <c r="D565" i="5" s="1"/>
  <c r="D566" i="5" s="1"/>
  <c r="D567" i="5" s="1"/>
  <c r="D568" i="5" s="1"/>
  <c r="D569" i="5" s="1"/>
  <c r="D570" i="5" s="1"/>
  <c r="D571" i="5" s="1"/>
  <c r="D572" i="5" s="1"/>
  <c r="D573" i="5" s="1"/>
  <c r="D574" i="5" s="1"/>
  <c r="D575" i="5" s="1"/>
  <c r="D576" i="5" s="1"/>
  <c r="D577" i="5" s="1"/>
  <c r="D578" i="5" s="1"/>
  <c r="D579" i="5" s="1"/>
  <c r="D580" i="5" s="1"/>
  <c r="D581" i="5" s="1"/>
  <c r="D582" i="5" s="1"/>
  <c r="D583" i="5" s="1"/>
  <c r="D584" i="5" s="1"/>
  <c r="D585" i="5" s="1"/>
  <c r="D586" i="5" s="1"/>
  <c r="D587" i="5" s="1"/>
  <c r="D588" i="5" s="1"/>
  <c r="D589" i="5" s="1"/>
  <c r="D590" i="5" s="1"/>
  <c r="D591" i="5" s="1"/>
  <c r="D592" i="5" s="1"/>
  <c r="D593" i="5" s="1"/>
  <c r="D594" i="5" s="1"/>
  <c r="D595" i="5" s="1"/>
  <c r="D596" i="5" s="1"/>
  <c r="D597" i="5" s="1"/>
  <c r="D598" i="5" s="1"/>
  <c r="D599" i="5" s="1"/>
  <c r="D600" i="5" s="1"/>
  <c r="D601" i="5" s="1"/>
  <c r="D602" i="5" s="1"/>
  <c r="D603" i="5" s="1"/>
  <c r="D604" i="5" s="1"/>
  <c r="D605" i="5" s="1"/>
  <c r="D606" i="5" s="1"/>
  <c r="D607" i="5" s="1"/>
  <c r="D608" i="5" s="1"/>
  <c r="D609" i="5" s="1"/>
  <c r="D610" i="5" s="1"/>
  <c r="D611" i="5" s="1"/>
  <c r="D612" i="5" s="1"/>
  <c r="D613" i="5" s="1"/>
  <c r="D614" i="5" s="1"/>
  <c r="D615" i="5" s="1"/>
  <c r="D616" i="5" s="1"/>
  <c r="D617" i="5" s="1"/>
  <c r="D618" i="5" s="1"/>
  <c r="D619" i="5" s="1"/>
  <c r="D620" i="5" s="1"/>
  <c r="D621" i="5" s="1"/>
  <c r="D622" i="5" s="1"/>
  <c r="D623" i="5" s="1"/>
  <c r="D624" i="5" s="1"/>
  <c r="D625" i="5" s="1"/>
  <c r="D626" i="5" s="1"/>
  <c r="D627" i="5" s="1"/>
  <c r="D628" i="5" s="1"/>
  <c r="D629" i="5" s="1"/>
  <c r="D630" i="5" s="1"/>
  <c r="D631" i="5" s="1"/>
  <c r="D632" i="5" s="1"/>
  <c r="D633" i="5" s="1"/>
  <c r="D634" i="5" s="1"/>
  <c r="D635" i="5" s="1"/>
  <c r="D636" i="5" s="1"/>
  <c r="D637" i="5" s="1"/>
  <c r="D638" i="5" s="1"/>
  <c r="D639" i="5" s="1"/>
  <c r="D640" i="5" s="1"/>
  <c r="D641" i="5" s="1"/>
  <c r="D642" i="5" s="1"/>
  <c r="D643" i="5" s="1"/>
  <c r="D644" i="5" s="1"/>
  <c r="D645" i="5" s="1"/>
  <c r="D646" i="5" s="1"/>
  <c r="D647" i="5" s="1"/>
  <c r="D648" i="5" s="1"/>
  <c r="D649" i="5" s="1"/>
  <c r="D650" i="5" s="1"/>
  <c r="D651" i="5" s="1"/>
  <c r="D652" i="5" s="1"/>
  <c r="D653" i="5" s="1"/>
  <c r="D654" i="5" s="1"/>
  <c r="D655" i="5" s="1"/>
  <c r="D656" i="5" s="1"/>
  <c r="D657" i="5" s="1"/>
  <c r="D658" i="5" s="1"/>
  <c r="D659" i="5" s="1"/>
  <c r="D660" i="5" s="1"/>
  <c r="D661" i="5" s="1"/>
  <c r="D662" i="5" s="1"/>
  <c r="D663" i="5" s="1"/>
  <c r="D664" i="5" s="1"/>
  <c r="D665" i="5" s="1"/>
  <c r="D666" i="5" s="1"/>
  <c r="D667" i="5" s="1"/>
  <c r="D668" i="5" s="1"/>
  <c r="D669" i="5" s="1"/>
  <c r="D670" i="5" s="1"/>
  <c r="D671" i="5" s="1"/>
  <c r="D672" i="5" s="1"/>
  <c r="D673" i="5" s="1"/>
  <c r="D674" i="5" s="1"/>
  <c r="D675" i="5" s="1"/>
  <c r="D676" i="5" s="1"/>
  <c r="D677" i="5" s="1"/>
  <c r="D678" i="5" s="1"/>
  <c r="D679" i="5" s="1"/>
  <c r="D680" i="5" s="1"/>
  <c r="D681" i="5" s="1"/>
  <c r="D682" i="5" s="1"/>
  <c r="D683" i="5" s="1"/>
  <c r="D684" i="5" s="1"/>
  <c r="D685" i="5" s="1"/>
  <c r="D686" i="5" s="1"/>
  <c r="D687" i="5" s="1"/>
  <c r="D688" i="5" s="1"/>
  <c r="D689" i="5" s="1"/>
  <c r="D690" i="5" s="1"/>
  <c r="D691" i="5" s="1"/>
  <c r="D692" i="5" s="1"/>
  <c r="D693" i="5" s="1"/>
  <c r="D694" i="5" s="1"/>
  <c r="D695" i="5" s="1"/>
  <c r="D696" i="5" s="1"/>
  <c r="D697" i="5" s="1"/>
  <c r="D698" i="5" s="1"/>
  <c r="D699" i="5" s="1"/>
  <c r="D700" i="5" s="1"/>
  <c r="D701" i="5" s="1"/>
  <c r="D702" i="5" s="1"/>
  <c r="D703" i="5" s="1"/>
  <c r="D704" i="5" s="1"/>
  <c r="D705" i="5" s="1"/>
  <c r="D706" i="5" s="1"/>
  <c r="D707" i="5" s="1"/>
  <c r="D708" i="5" s="1"/>
  <c r="D709" i="5" s="1"/>
  <c r="D710" i="5" s="1"/>
  <c r="D711" i="5" s="1"/>
  <c r="D712" i="5" s="1"/>
  <c r="D713" i="5" s="1"/>
  <c r="D714" i="5" s="1"/>
  <c r="D715" i="5" s="1"/>
  <c r="D716" i="5" s="1"/>
  <c r="D717" i="5" s="1"/>
  <c r="D718" i="5" s="1"/>
  <c r="D719" i="5" s="1"/>
  <c r="D720" i="5" s="1"/>
  <c r="D721" i="5" s="1"/>
  <c r="D722" i="5" s="1"/>
  <c r="D723" i="5" s="1"/>
  <c r="D724" i="5" s="1"/>
  <c r="D725" i="5" s="1"/>
  <c r="D726" i="5" s="1"/>
  <c r="D727" i="5" s="1"/>
  <c r="D728" i="5" s="1"/>
  <c r="D729" i="5" s="1"/>
  <c r="D730" i="5" s="1"/>
  <c r="D731" i="5" s="1"/>
  <c r="D732" i="5" s="1"/>
  <c r="D733" i="5" s="1"/>
  <c r="D734" i="5" s="1"/>
  <c r="D735" i="5" s="1"/>
  <c r="D736" i="5" s="1"/>
  <c r="D737" i="5" s="1"/>
  <c r="D738" i="5" s="1"/>
  <c r="D739" i="5" s="1"/>
  <c r="D740" i="5" s="1"/>
  <c r="D741" i="5" s="1"/>
  <c r="D742" i="5" s="1"/>
  <c r="D743" i="5" s="1"/>
  <c r="D744" i="5" s="1"/>
  <c r="D745" i="5" s="1"/>
  <c r="D746" i="5" s="1"/>
  <c r="D747" i="5" s="1"/>
  <c r="D748" i="5" s="1"/>
  <c r="D749" i="5" s="1"/>
  <c r="D750" i="5" s="1"/>
  <c r="D751" i="5" s="1"/>
  <c r="D752" i="5" s="1"/>
  <c r="D753" i="5" s="1"/>
  <c r="D754" i="5" s="1"/>
  <c r="D755" i="5" s="1"/>
  <c r="D756" i="5" s="1"/>
  <c r="D757" i="5" s="1"/>
  <c r="D758" i="5" s="1"/>
  <c r="D759" i="5" s="1"/>
  <c r="D760" i="5" s="1"/>
  <c r="D761" i="5" s="1"/>
  <c r="D762" i="5" s="1"/>
  <c r="D763" i="5" s="1"/>
  <c r="D764" i="5" s="1"/>
  <c r="D765" i="5" s="1"/>
  <c r="D766" i="5" s="1"/>
  <c r="D767" i="5" s="1"/>
  <c r="D768" i="5" s="1"/>
  <c r="D769" i="5" s="1"/>
  <c r="D770" i="5" s="1"/>
  <c r="D771" i="5" s="1"/>
  <c r="D772" i="5" s="1"/>
  <c r="D773" i="5" s="1"/>
  <c r="D774" i="5" s="1"/>
  <c r="D775" i="5" s="1"/>
  <c r="D776" i="5" s="1"/>
  <c r="D777" i="5" s="1"/>
  <c r="D778" i="5" s="1"/>
  <c r="D779" i="5" s="1"/>
  <c r="D780" i="5" s="1"/>
  <c r="D781" i="5" s="1"/>
  <c r="D782" i="5" s="1"/>
  <c r="D783" i="5" s="1"/>
  <c r="D784" i="5" s="1"/>
  <c r="D785" i="5" s="1"/>
  <c r="D786" i="5" s="1"/>
  <c r="D787" i="5" s="1"/>
  <c r="D788" i="5" s="1"/>
  <c r="D789" i="5" s="1"/>
  <c r="D790" i="5" s="1"/>
  <c r="D791" i="5" s="1"/>
  <c r="D792" i="5" s="1"/>
  <c r="D793" i="5" s="1"/>
  <c r="D794" i="5" s="1"/>
  <c r="D795" i="5" s="1"/>
  <c r="D796" i="5" s="1"/>
  <c r="D797" i="5" s="1"/>
  <c r="D798" i="5" s="1"/>
  <c r="D799" i="5" s="1"/>
  <c r="D800" i="5" s="1"/>
  <c r="D801" i="5" s="1"/>
  <c r="D802" i="5" s="1"/>
  <c r="D803" i="5" s="1"/>
  <c r="D804" i="5" s="1"/>
  <c r="D805" i="5" s="1"/>
  <c r="D806" i="5" s="1"/>
  <c r="D807" i="5" s="1"/>
  <c r="D808" i="5" s="1"/>
  <c r="D809" i="5" s="1"/>
  <c r="D810" i="5" s="1"/>
  <c r="D811" i="5" s="1"/>
  <c r="D812" i="5" s="1"/>
  <c r="D813" i="5" s="1"/>
  <c r="D814" i="5" s="1"/>
  <c r="D815" i="5" s="1"/>
  <c r="D816" i="5" s="1"/>
  <c r="D817" i="5" s="1"/>
  <c r="D818" i="5" s="1"/>
  <c r="D819" i="5" s="1"/>
  <c r="D820" i="5" s="1"/>
  <c r="D821" i="5" s="1"/>
  <c r="D822" i="5" s="1"/>
  <c r="D823" i="5" s="1"/>
  <c r="D824" i="5" s="1"/>
  <c r="D825" i="5" s="1"/>
  <c r="D826" i="5" s="1"/>
  <c r="D827" i="5" s="1"/>
  <c r="D828" i="5" s="1"/>
  <c r="D829" i="5" s="1"/>
  <c r="D830" i="5" s="1"/>
  <c r="D831" i="5" s="1"/>
  <c r="D832" i="5" s="1"/>
  <c r="D833" i="5" s="1"/>
  <c r="D834" i="5" s="1"/>
  <c r="D835" i="5" s="1"/>
  <c r="D836" i="5" s="1"/>
  <c r="D837" i="5" s="1"/>
  <c r="D838" i="5" s="1"/>
  <c r="D839" i="5" s="1"/>
  <c r="D840" i="5" s="1"/>
  <c r="D841" i="5" s="1"/>
  <c r="D842" i="5" s="1"/>
  <c r="D843" i="5" s="1"/>
  <c r="D844" i="5" s="1"/>
  <c r="D845" i="5" s="1"/>
  <c r="D846" i="5" s="1"/>
  <c r="D847" i="5" s="1"/>
  <c r="D848" i="5" s="1"/>
  <c r="D849" i="5" s="1"/>
  <c r="D850" i="5" s="1"/>
  <c r="D851" i="5" s="1"/>
  <c r="D852" i="5" s="1"/>
  <c r="D853" i="5" s="1"/>
  <c r="D854" i="5" s="1"/>
  <c r="D855" i="5" s="1"/>
  <c r="D856" i="5" s="1"/>
  <c r="D857" i="5" s="1"/>
  <c r="D858" i="5" s="1"/>
  <c r="D859" i="5" s="1"/>
  <c r="D860" i="5" s="1"/>
  <c r="D861" i="5" s="1"/>
  <c r="D862" i="5" s="1"/>
  <c r="D863" i="5" s="1"/>
  <c r="D864" i="5" s="1"/>
  <c r="D865" i="5" s="1"/>
  <c r="D866" i="5" s="1"/>
  <c r="D867" i="5" s="1"/>
  <c r="D868" i="5" s="1"/>
  <c r="D869" i="5" s="1"/>
  <c r="D870" i="5" s="1"/>
  <c r="D871" i="5" s="1"/>
  <c r="D872" i="5" s="1"/>
  <c r="D873" i="5" s="1"/>
  <c r="D874" i="5" s="1"/>
  <c r="D875" i="5" s="1"/>
  <c r="D876" i="5" s="1"/>
  <c r="D877" i="5" s="1"/>
  <c r="D878" i="5" s="1"/>
  <c r="D879" i="5" s="1"/>
  <c r="D880" i="5" s="1"/>
  <c r="D881" i="5" s="1"/>
  <c r="D882" i="5" s="1"/>
  <c r="D883" i="5" s="1"/>
  <c r="D884" i="5" s="1"/>
  <c r="D885" i="5" s="1"/>
  <c r="D886" i="5" s="1"/>
  <c r="D887" i="5" s="1"/>
  <c r="D888" i="5" s="1"/>
  <c r="D889" i="5" s="1"/>
  <c r="D890" i="5" s="1"/>
  <c r="D891" i="5" s="1"/>
  <c r="D892" i="5" s="1"/>
  <c r="D893" i="5" s="1"/>
  <c r="D894" i="5" s="1"/>
  <c r="D895" i="5" s="1"/>
  <c r="D896" i="5" s="1"/>
  <c r="D897" i="5" s="1"/>
  <c r="D898" i="5" s="1"/>
  <c r="D899" i="5" s="1"/>
  <c r="D900" i="5" s="1"/>
  <c r="D901" i="5" s="1"/>
  <c r="D902" i="5" s="1"/>
  <c r="D903" i="5" s="1"/>
  <c r="D904" i="5" s="1"/>
  <c r="D905" i="5" s="1"/>
  <c r="D906" i="5" s="1"/>
  <c r="D907" i="5" s="1"/>
  <c r="D908" i="5" s="1"/>
  <c r="D909" i="5" s="1"/>
  <c r="D910" i="5" s="1"/>
  <c r="D911" i="5" s="1"/>
  <c r="D912" i="5" s="1"/>
  <c r="D913" i="5" s="1"/>
  <c r="D914" i="5" s="1"/>
  <c r="D915" i="5" s="1"/>
  <c r="D916" i="5" s="1"/>
  <c r="D917" i="5" s="1"/>
  <c r="D918" i="5" s="1"/>
  <c r="D919" i="5" s="1"/>
  <c r="D920" i="5" s="1"/>
  <c r="D921" i="5" s="1"/>
  <c r="D922" i="5" s="1"/>
  <c r="D923" i="5" s="1"/>
  <c r="D924" i="5" s="1"/>
  <c r="D925" i="5" s="1"/>
  <c r="D926" i="5" s="1"/>
  <c r="D927" i="5" s="1"/>
  <c r="D928" i="5" s="1"/>
  <c r="D929" i="5" s="1"/>
  <c r="D930" i="5" s="1"/>
  <c r="D931" i="5" s="1"/>
  <c r="D932" i="5" s="1"/>
  <c r="D933" i="5" s="1"/>
  <c r="D934" i="5" s="1"/>
  <c r="D935" i="5" s="1"/>
  <c r="D936" i="5" s="1"/>
  <c r="D937" i="5" s="1"/>
  <c r="D938" i="5" s="1"/>
  <c r="D939" i="5" s="1"/>
  <c r="D940" i="5" s="1"/>
  <c r="D941" i="5" s="1"/>
  <c r="D942" i="5" s="1"/>
  <c r="D943" i="5" s="1"/>
  <c r="D944" i="5" s="1"/>
  <c r="D945" i="5" s="1"/>
  <c r="D946" i="5" s="1"/>
  <c r="D947" i="5" s="1"/>
  <c r="D948" i="5" s="1"/>
  <c r="D949" i="5" s="1"/>
  <c r="D950" i="5" s="1"/>
  <c r="D951" i="5" s="1"/>
  <c r="D952" i="5" s="1"/>
  <c r="D953" i="5" s="1"/>
  <c r="D954" i="5" s="1"/>
  <c r="D955" i="5" s="1"/>
  <c r="D956" i="5" s="1"/>
  <c r="D957" i="5" s="1"/>
  <c r="D958" i="5" s="1"/>
  <c r="D959" i="5" s="1"/>
  <c r="D960" i="5" s="1"/>
  <c r="D961" i="5" s="1"/>
  <c r="D962" i="5" s="1"/>
  <c r="D963" i="5" s="1"/>
  <c r="D964" i="5" s="1"/>
  <c r="D965" i="5" s="1"/>
  <c r="D966" i="5" s="1"/>
  <c r="D967" i="5" s="1"/>
  <c r="D968" i="5" s="1"/>
  <c r="D969" i="5" s="1"/>
  <c r="D970" i="5" s="1"/>
  <c r="D971" i="5" s="1"/>
  <c r="D972" i="5" s="1"/>
  <c r="D973" i="5" s="1"/>
  <c r="D974" i="5" s="1"/>
  <c r="D975" i="5" s="1"/>
  <c r="D976" i="5" s="1"/>
  <c r="D977" i="5" s="1"/>
  <c r="D978" i="5" s="1"/>
  <c r="D979" i="5" s="1"/>
  <c r="D980" i="5" s="1"/>
  <c r="D981" i="5" s="1"/>
  <c r="D982" i="5" s="1"/>
  <c r="D983" i="5" s="1"/>
  <c r="D984" i="5" s="1"/>
  <c r="D985" i="5" s="1"/>
  <c r="D986" i="5" s="1"/>
  <c r="D987" i="5" s="1"/>
  <c r="D988" i="5" s="1"/>
  <c r="D989" i="5" s="1"/>
  <c r="D990" i="5" s="1"/>
  <c r="D991" i="5" s="1"/>
  <c r="D992" i="5" s="1"/>
  <c r="D993" i="5" s="1"/>
  <c r="D994" i="5" s="1"/>
  <c r="D995" i="5" s="1"/>
  <c r="D996" i="5" s="1"/>
  <c r="D997" i="5" s="1"/>
  <c r="D998" i="5" s="1"/>
  <c r="D999" i="5" s="1"/>
  <c r="D1000" i="5" s="1"/>
  <c r="D1001" i="5" s="1"/>
  <c r="I39" i="7"/>
  <c r="J6" i="7"/>
  <c r="J7" i="7"/>
  <c r="I11" i="7"/>
  <c r="D6" i="4"/>
  <c r="D7" i="4" s="1"/>
  <c r="D8" i="4" s="1"/>
  <c r="D9" i="4" s="1"/>
  <c r="D10" i="4" s="1"/>
  <c r="D11" i="4" s="1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E5" i="5" l="1"/>
  <c r="J8" i="7"/>
  <c r="J9" i="7"/>
  <c r="J10" i="7"/>
  <c r="J5" i="7"/>
  <c r="L7" i="7"/>
  <c r="K7" i="7"/>
  <c r="K6" i="7"/>
  <c r="L6" i="7"/>
  <c r="E6" i="5"/>
  <c r="E25" i="4"/>
  <c r="D26" i="4"/>
  <c r="E6" i="4"/>
  <c r="L5" i="7" l="1"/>
  <c r="K5" i="7"/>
  <c r="J11" i="7"/>
  <c r="K10" i="7"/>
  <c r="L10" i="7"/>
  <c r="L9" i="7"/>
  <c r="K9" i="7"/>
  <c r="L8" i="7"/>
  <c r="K8" i="7"/>
  <c r="E7" i="5"/>
  <c r="E26" i="4"/>
  <c r="D27" i="4"/>
  <c r="E7" i="4"/>
  <c r="K11" i="7" l="1"/>
  <c r="K14" i="7" s="1"/>
  <c r="D24" i="7" s="1"/>
  <c r="L11" i="7"/>
  <c r="L14" i="7" s="1"/>
  <c r="E8" i="5"/>
  <c r="E27" i="4"/>
  <c r="D28" i="4"/>
  <c r="E8" i="4"/>
  <c r="E9" i="5" l="1"/>
  <c r="D29" i="4"/>
  <c r="E28" i="4"/>
  <c r="E9" i="4"/>
  <c r="D31" i="1"/>
  <c r="D35" i="1" s="1"/>
  <c r="D32" i="1"/>
  <c r="G26" i="1" s="1"/>
  <c r="G29" i="1" s="1"/>
  <c r="D33" i="1"/>
  <c r="G24" i="1"/>
  <c r="F26" i="1"/>
  <c r="F27" i="1"/>
  <c r="G27" i="1"/>
  <c r="D5" i="1"/>
  <c r="D9" i="1" s="1"/>
  <c r="D11" i="1" s="1"/>
  <c r="D13" i="1" s="1"/>
  <c r="E10" i="5" l="1"/>
  <c r="D30" i="4"/>
  <c r="E29" i="4"/>
  <c r="E10" i="4"/>
  <c r="E11" i="5" l="1"/>
  <c r="D31" i="4"/>
  <c r="E30" i="4"/>
  <c r="E11" i="4"/>
  <c r="E12" i="5" l="1"/>
  <c r="E31" i="4"/>
  <c r="D32" i="4"/>
  <c r="E12" i="4"/>
  <c r="E13" i="5" l="1"/>
  <c r="D33" i="4"/>
  <c r="E32" i="4"/>
  <c r="E13" i="4"/>
  <c r="E14" i="5" l="1"/>
  <c r="D34" i="4"/>
  <c r="E33" i="4"/>
  <c r="E14" i="4"/>
  <c r="E15" i="5" l="1"/>
  <c r="E34" i="4"/>
  <c r="D35" i="4"/>
  <c r="E15" i="4"/>
  <c r="E16" i="5" l="1"/>
  <c r="D36" i="4"/>
  <c r="E35" i="4"/>
  <c r="E16" i="4"/>
  <c r="E17" i="5" l="1"/>
  <c r="E36" i="4"/>
  <c r="D37" i="4"/>
  <c r="E17" i="4"/>
  <c r="E18" i="5" l="1"/>
  <c r="D38" i="4"/>
  <c r="E37" i="4"/>
  <c r="E18" i="4"/>
  <c r="E19" i="5" l="1"/>
  <c r="E38" i="4"/>
  <c r="D39" i="4"/>
  <c r="E19" i="4"/>
  <c r="E20" i="5" l="1"/>
  <c r="D40" i="4"/>
  <c r="E39" i="4"/>
  <c r="E20" i="4"/>
  <c r="E21" i="5" l="1"/>
  <c r="D41" i="4"/>
  <c r="E40" i="4"/>
  <c r="E21" i="4"/>
  <c r="E22" i="5" l="1"/>
  <c r="E41" i="4"/>
  <c r="D42" i="4"/>
  <c r="E22" i="4"/>
  <c r="E23" i="5" l="1"/>
  <c r="D43" i="4"/>
  <c r="E42" i="4"/>
  <c r="E23" i="4"/>
  <c r="E24" i="4"/>
  <c r="E24" i="5" l="1"/>
  <c r="E43" i="4"/>
  <c r="D44" i="4"/>
  <c r="E25" i="5" l="1"/>
  <c r="E44" i="4"/>
  <c r="D45" i="4"/>
  <c r="E26" i="5" l="1"/>
  <c r="D46" i="4"/>
  <c r="E45" i="4"/>
  <c r="E27" i="5" l="1"/>
  <c r="D47" i="4"/>
  <c r="E46" i="4"/>
  <c r="E28" i="5" l="1"/>
  <c r="E47" i="4"/>
  <c r="D48" i="4"/>
  <c r="E29" i="5" l="1"/>
  <c r="E48" i="4"/>
  <c r="D49" i="4"/>
  <c r="E30" i="5" l="1"/>
  <c r="E49" i="4"/>
  <c r="D50" i="4"/>
  <c r="E31" i="5" l="1"/>
  <c r="E50" i="4"/>
  <c r="D51" i="4"/>
  <c r="E32" i="5" l="1"/>
  <c r="E51" i="4"/>
  <c r="D52" i="4"/>
  <c r="E33" i="5" l="1"/>
  <c r="E52" i="4"/>
  <c r="D53" i="4"/>
  <c r="E34" i="5" l="1"/>
  <c r="D54" i="4"/>
  <c r="E53" i="4"/>
  <c r="E35" i="5" l="1"/>
  <c r="E54" i="4"/>
  <c r="D55" i="4"/>
  <c r="E36" i="5" l="1"/>
  <c r="E55" i="4"/>
  <c r="D56" i="4"/>
  <c r="E37" i="5" l="1"/>
  <c r="E56" i="4"/>
  <c r="D57" i="4"/>
  <c r="E38" i="5" l="1"/>
  <c r="E57" i="4"/>
  <c r="D58" i="4"/>
  <c r="E39" i="5" l="1"/>
  <c r="E58" i="4"/>
  <c r="D59" i="4"/>
  <c r="E40" i="5" l="1"/>
  <c r="E59" i="4"/>
  <c r="D60" i="4"/>
  <c r="E41" i="5" l="1"/>
  <c r="E60" i="4"/>
  <c r="D61" i="4"/>
  <c r="E42" i="5" l="1"/>
  <c r="D62" i="4"/>
  <c r="E61" i="4"/>
  <c r="E43" i="5" l="1"/>
  <c r="E62" i="4"/>
  <c r="D63" i="4"/>
  <c r="E44" i="5" l="1"/>
  <c r="E63" i="4"/>
  <c r="D64" i="4"/>
  <c r="E45" i="5" l="1"/>
  <c r="E64" i="4"/>
  <c r="D65" i="4"/>
  <c r="E46" i="5" l="1"/>
  <c r="E65" i="4"/>
  <c r="D66" i="4"/>
  <c r="E47" i="5" l="1"/>
  <c r="E66" i="4"/>
  <c r="D67" i="4"/>
  <c r="E48" i="5" l="1"/>
  <c r="E67" i="4"/>
  <c r="D68" i="4"/>
  <c r="E49" i="5" l="1"/>
  <c r="D69" i="4"/>
  <c r="E68" i="4"/>
  <c r="E50" i="5" l="1"/>
  <c r="D70" i="4"/>
  <c r="E69" i="4"/>
  <c r="E51" i="5" l="1"/>
  <c r="E70" i="4"/>
  <c r="D71" i="4"/>
  <c r="E52" i="5" l="1"/>
  <c r="D72" i="4"/>
  <c r="E71" i="4"/>
  <c r="E53" i="5" l="1"/>
  <c r="D73" i="4"/>
  <c r="E72" i="4"/>
  <c r="E54" i="5" l="1"/>
  <c r="E73" i="4"/>
  <c r="D74" i="4"/>
  <c r="E55" i="5" l="1"/>
  <c r="D75" i="4"/>
  <c r="E74" i="4"/>
  <c r="E56" i="5" l="1"/>
  <c r="E75" i="4"/>
  <c r="D76" i="4"/>
  <c r="E57" i="5" l="1"/>
  <c r="E76" i="4"/>
  <c r="D77" i="4"/>
  <c r="E58" i="5" l="1"/>
  <c r="D78" i="4"/>
  <c r="E77" i="4"/>
  <c r="E59" i="5" l="1"/>
  <c r="E78" i="4"/>
  <c r="D79" i="4"/>
  <c r="E60" i="5" l="1"/>
  <c r="E79" i="4"/>
  <c r="D80" i="4"/>
  <c r="E61" i="5" l="1"/>
  <c r="E80" i="4"/>
  <c r="D81" i="4"/>
  <c r="E62" i="5" l="1"/>
  <c r="E81" i="4"/>
  <c r="D82" i="4"/>
  <c r="E63" i="5" l="1"/>
  <c r="E82" i="4"/>
  <c r="D83" i="4"/>
  <c r="E64" i="5" l="1"/>
  <c r="E83" i="4"/>
  <c r="D84" i="4"/>
  <c r="E65" i="5" l="1"/>
  <c r="E84" i="4"/>
  <c r="D85" i="4"/>
  <c r="E66" i="5" l="1"/>
  <c r="D86" i="4"/>
  <c r="E85" i="4"/>
  <c r="E67" i="5" l="1"/>
  <c r="D87" i="4"/>
  <c r="E86" i="4"/>
  <c r="E68" i="5" l="1"/>
  <c r="E87" i="4"/>
  <c r="D88" i="4"/>
  <c r="E69" i="5" l="1"/>
  <c r="E88" i="4"/>
  <c r="D89" i="4"/>
  <c r="E70" i="5" l="1"/>
  <c r="E89" i="4"/>
  <c r="D90" i="4"/>
  <c r="E71" i="5" l="1"/>
  <c r="E90" i="4"/>
  <c r="D91" i="4"/>
  <c r="E72" i="5" l="1"/>
  <c r="E91" i="4"/>
  <c r="D92" i="4"/>
  <c r="E73" i="5" l="1"/>
  <c r="E92" i="4"/>
  <c r="D93" i="4"/>
  <c r="E74" i="5" l="1"/>
  <c r="D94" i="4"/>
  <c r="E93" i="4"/>
  <c r="E75" i="5" l="1"/>
  <c r="D95" i="4"/>
  <c r="E94" i="4"/>
  <c r="E76" i="5" l="1"/>
  <c r="E95" i="4"/>
  <c r="D96" i="4"/>
  <c r="E77" i="5" l="1"/>
  <c r="E96" i="4"/>
  <c r="D97" i="4"/>
  <c r="E78" i="5" l="1"/>
  <c r="E97" i="4"/>
  <c r="D98" i="4"/>
  <c r="E79" i="5" l="1"/>
  <c r="E98" i="4"/>
  <c r="D99" i="4"/>
  <c r="E80" i="5" l="1"/>
  <c r="E99" i="4"/>
  <c r="D100" i="4"/>
  <c r="E81" i="5" l="1"/>
  <c r="D101" i="4"/>
  <c r="E100" i="4"/>
  <c r="E82" i="5" l="1"/>
  <c r="D102" i="4"/>
  <c r="E101" i="4"/>
  <c r="E83" i="5" l="1"/>
  <c r="E102" i="4"/>
  <c r="D103" i="4"/>
  <c r="E84" i="5" l="1"/>
  <c r="D104" i="4"/>
  <c r="E103" i="4"/>
  <c r="E85" i="5" l="1"/>
  <c r="E104" i="4"/>
  <c r="D105" i="4"/>
  <c r="E86" i="5" l="1"/>
  <c r="E105" i="4"/>
  <c r="D106" i="4"/>
  <c r="E87" i="5" l="1"/>
  <c r="D107" i="4"/>
  <c r="E106" i="4"/>
  <c r="E88" i="5" l="1"/>
  <c r="E107" i="4"/>
  <c r="D108" i="4"/>
  <c r="E89" i="5" l="1"/>
  <c r="E108" i="4"/>
  <c r="D109" i="4"/>
  <c r="E90" i="5" l="1"/>
  <c r="D110" i="4"/>
  <c r="E109" i="4"/>
  <c r="E91" i="5" l="1"/>
  <c r="E110" i="4"/>
  <c r="D111" i="4"/>
  <c r="E92" i="5" l="1"/>
  <c r="E111" i="4"/>
  <c r="D112" i="4"/>
  <c r="E93" i="5" l="1"/>
  <c r="D113" i="4"/>
  <c r="E112" i="4"/>
  <c r="E94" i="5" l="1"/>
  <c r="E113" i="4"/>
  <c r="D114" i="4"/>
  <c r="E95" i="5" l="1"/>
  <c r="E114" i="4"/>
  <c r="D115" i="4"/>
  <c r="E96" i="5" l="1"/>
  <c r="E115" i="4"/>
  <c r="D116" i="4"/>
  <c r="E97" i="5" l="1"/>
  <c r="E116" i="4"/>
  <c r="D117" i="4"/>
  <c r="E98" i="5" l="1"/>
  <c r="D118" i="4"/>
  <c r="E117" i="4"/>
  <c r="E99" i="5" l="1"/>
  <c r="D119" i="4"/>
  <c r="E118" i="4"/>
  <c r="E100" i="5" l="1"/>
  <c r="E119" i="4"/>
  <c r="D120" i="4"/>
  <c r="E101" i="5" l="1"/>
  <c r="E120" i="4"/>
  <c r="D121" i="4"/>
  <c r="E102" i="5" l="1"/>
  <c r="E121" i="4"/>
  <c r="D122" i="4"/>
  <c r="E103" i="5" l="1"/>
  <c r="E122" i="4"/>
  <c r="D123" i="4"/>
  <c r="E104" i="5" l="1"/>
  <c r="E123" i="4"/>
  <c r="D124" i="4"/>
  <c r="E105" i="5" l="1"/>
  <c r="E124" i="4"/>
  <c r="D125" i="4"/>
  <c r="E106" i="5" l="1"/>
  <c r="D126" i="4"/>
  <c r="E125" i="4"/>
  <c r="E107" i="5" l="1"/>
  <c r="D127" i="4"/>
  <c r="E126" i="4"/>
  <c r="E108" i="5" l="1"/>
  <c r="E127" i="4"/>
  <c r="D128" i="4"/>
  <c r="E109" i="5" l="1"/>
  <c r="E128" i="4"/>
  <c r="D129" i="4"/>
  <c r="E110" i="5" l="1"/>
  <c r="E129" i="4"/>
  <c r="D130" i="4"/>
  <c r="E111" i="5" l="1"/>
  <c r="E130" i="4"/>
  <c r="D131" i="4"/>
  <c r="E112" i="5" l="1"/>
  <c r="E131" i="4"/>
  <c r="D132" i="4"/>
  <c r="E113" i="5" l="1"/>
  <c r="D133" i="4"/>
  <c r="E132" i="4"/>
  <c r="E114" i="5" l="1"/>
  <c r="D134" i="4"/>
  <c r="E133" i="4"/>
  <c r="E115" i="5" l="1"/>
  <c r="D135" i="4"/>
  <c r="E134" i="4"/>
  <c r="E116" i="5" l="1"/>
  <c r="D136" i="4"/>
  <c r="E135" i="4"/>
  <c r="E117" i="5" l="1"/>
  <c r="E136" i="4"/>
  <c r="D137" i="4"/>
  <c r="E118" i="5" l="1"/>
  <c r="E137" i="4"/>
  <c r="D138" i="4"/>
  <c r="E119" i="5" l="1"/>
  <c r="D139" i="4"/>
  <c r="E138" i="4"/>
  <c r="E120" i="5" l="1"/>
  <c r="E139" i="4"/>
  <c r="D140" i="4"/>
  <c r="E121" i="5" l="1"/>
  <c r="E140" i="4"/>
  <c r="D141" i="4"/>
  <c r="E122" i="5" l="1"/>
  <c r="D142" i="4"/>
  <c r="E141" i="4"/>
  <c r="E123" i="5" l="1"/>
  <c r="D143" i="4"/>
  <c r="E142" i="4"/>
  <c r="E124" i="5" l="1"/>
  <c r="E143" i="4"/>
  <c r="D144" i="4"/>
  <c r="E125" i="5" l="1"/>
  <c r="E144" i="4"/>
  <c r="D145" i="4"/>
  <c r="E126" i="5" l="1"/>
  <c r="E145" i="4"/>
  <c r="D146" i="4"/>
  <c r="E127" i="5" l="1"/>
  <c r="E146" i="4"/>
  <c r="D147" i="4"/>
  <c r="E128" i="5" l="1"/>
  <c r="E147" i="4"/>
  <c r="D148" i="4"/>
  <c r="E129" i="5" l="1"/>
  <c r="E148" i="4"/>
  <c r="D149" i="4"/>
  <c r="E130" i="5" l="1"/>
  <c r="D150" i="4"/>
  <c r="E149" i="4"/>
  <c r="E131" i="5" l="1"/>
  <c r="E150" i="4"/>
  <c r="D151" i="4"/>
  <c r="E132" i="5" l="1"/>
  <c r="E151" i="4"/>
  <c r="D152" i="4"/>
  <c r="E133" i="5" l="1"/>
  <c r="D153" i="4"/>
  <c r="E152" i="4"/>
  <c r="E134" i="5" l="1"/>
  <c r="E153" i="4"/>
  <c r="D154" i="4"/>
  <c r="E135" i="5" l="1"/>
  <c r="E154" i="4"/>
  <c r="D155" i="4"/>
  <c r="E136" i="5" l="1"/>
  <c r="E155" i="4"/>
  <c r="D156" i="4"/>
  <c r="E137" i="5" l="1"/>
  <c r="E156" i="4"/>
  <c r="D157" i="4"/>
  <c r="E138" i="5" l="1"/>
  <c r="D158" i="4"/>
  <c r="E157" i="4"/>
  <c r="E139" i="5" l="1"/>
  <c r="E158" i="4"/>
  <c r="D159" i="4"/>
  <c r="E140" i="5" l="1"/>
  <c r="E159" i="4"/>
  <c r="D160" i="4"/>
  <c r="E141" i="5" l="1"/>
  <c r="D161" i="4"/>
  <c r="E160" i="4"/>
  <c r="E142" i="5" l="1"/>
  <c r="E161" i="4"/>
  <c r="D162" i="4"/>
  <c r="E143" i="5" l="1"/>
  <c r="E162" i="4"/>
  <c r="D163" i="4"/>
  <c r="E144" i="5" l="1"/>
  <c r="E163" i="4"/>
  <c r="D164" i="4"/>
  <c r="E145" i="5" l="1"/>
  <c r="D165" i="4"/>
  <c r="E164" i="4"/>
  <c r="E146" i="5" l="1"/>
  <c r="D166" i="4"/>
  <c r="E165" i="4"/>
  <c r="E147" i="5" l="1"/>
  <c r="D167" i="4"/>
  <c r="E166" i="4"/>
  <c r="E148" i="5" l="1"/>
  <c r="D168" i="4"/>
  <c r="E167" i="4"/>
  <c r="E149" i="5" l="1"/>
  <c r="D169" i="4"/>
  <c r="E168" i="4"/>
  <c r="E150" i="5" l="1"/>
  <c r="E169" i="4"/>
  <c r="D170" i="4"/>
  <c r="E151" i="5" l="1"/>
  <c r="D171" i="4"/>
  <c r="E170" i="4"/>
  <c r="E152" i="5" l="1"/>
  <c r="E171" i="4"/>
  <c r="D172" i="4"/>
  <c r="E153" i="5" l="1"/>
  <c r="E172" i="4"/>
  <c r="D173" i="4"/>
  <c r="E154" i="5" l="1"/>
  <c r="D174" i="4"/>
  <c r="E173" i="4"/>
  <c r="E155" i="5" l="1"/>
  <c r="D175" i="4"/>
  <c r="E174" i="4"/>
  <c r="E156" i="5" l="1"/>
  <c r="E175" i="4"/>
  <c r="D176" i="4"/>
  <c r="E157" i="5" l="1"/>
  <c r="D177" i="4"/>
  <c r="E176" i="4"/>
  <c r="E158" i="5" l="1"/>
  <c r="E177" i="4"/>
  <c r="D178" i="4"/>
  <c r="E159" i="5" l="1"/>
  <c r="E178" i="4"/>
  <c r="D179" i="4"/>
  <c r="E160" i="5" l="1"/>
  <c r="E179" i="4"/>
  <c r="D180" i="4"/>
  <c r="E161" i="5" l="1"/>
  <c r="E180" i="4"/>
  <c r="D181" i="4"/>
  <c r="E162" i="5" l="1"/>
  <c r="D182" i="4"/>
  <c r="E181" i="4"/>
  <c r="E163" i="5" l="1"/>
  <c r="E182" i="4"/>
  <c r="D183" i="4"/>
  <c r="E164" i="5" l="1"/>
  <c r="E183" i="4"/>
  <c r="D184" i="4"/>
  <c r="E165" i="5" l="1"/>
  <c r="D185" i="4"/>
  <c r="E184" i="4"/>
  <c r="E166" i="5" l="1"/>
  <c r="E185" i="4"/>
  <c r="D186" i="4"/>
  <c r="E167" i="5" l="1"/>
  <c r="E186" i="4"/>
  <c r="D187" i="4"/>
  <c r="E168" i="5" l="1"/>
  <c r="E187" i="4"/>
  <c r="D188" i="4"/>
  <c r="E169" i="5" l="1"/>
  <c r="E188" i="4"/>
  <c r="D189" i="4"/>
  <c r="E170" i="5" l="1"/>
  <c r="D190" i="4"/>
  <c r="E189" i="4"/>
  <c r="E171" i="5" l="1"/>
  <c r="E190" i="4"/>
  <c r="D191" i="4"/>
  <c r="E172" i="5" l="1"/>
  <c r="E191" i="4"/>
  <c r="D192" i="4"/>
  <c r="E173" i="5" l="1"/>
  <c r="E192" i="4"/>
  <c r="D193" i="4"/>
  <c r="E174" i="5" l="1"/>
  <c r="E193" i="4"/>
  <c r="D194" i="4"/>
  <c r="E175" i="5" l="1"/>
  <c r="E194" i="4"/>
  <c r="D195" i="4"/>
  <c r="E176" i="5" l="1"/>
  <c r="E195" i="4"/>
  <c r="D196" i="4"/>
  <c r="E177" i="5" l="1"/>
  <c r="D197" i="4"/>
  <c r="E196" i="4"/>
  <c r="E178" i="5" l="1"/>
  <c r="D198" i="4"/>
  <c r="E197" i="4"/>
  <c r="E179" i="5" l="1"/>
  <c r="D199" i="4"/>
  <c r="E198" i="4"/>
  <c r="E180" i="5" l="1"/>
  <c r="D200" i="4"/>
  <c r="E199" i="4"/>
  <c r="E181" i="5" l="1"/>
  <c r="E200" i="4"/>
  <c r="D201" i="4"/>
  <c r="E182" i="5" l="1"/>
  <c r="E201" i="4"/>
  <c r="D202" i="4"/>
  <c r="E183" i="5" l="1"/>
  <c r="D203" i="4"/>
  <c r="E202" i="4"/>
  <c r="E184" i="5" l="1"/>
  <c r="E203" i="4"/>
  <c r="D204" i="4"/>
  <c r="E185" i="5" l="1"/>
  <c r="E204" i="4"/>
  <c r="D205" i="4"/>
  <c r="E186" i="5" l="1"/>
  <c r="D206" i="4"/>
  <c r="E205" i="4"/>
  <c r="E187" i="5" l="1"/>
  <c r="E206" i="4"/>
  <c r="D207" i="4"/>
  <c r="E188" i="5" l="1"/>
  <c r="E207" i="4"/>
  <c r="D208" i="4"/>
  <c r="E189" i="5" l="1"/>
  <c r="E208" i="4"/>
  <c r="D209" i="4"/>
  <c r="E190" i="5" l="1"/>
  <c r="E209" i="4"/>
  <c r="D210" i="4"/>
  <c r="E191" i="5" l="1"/>
  <c r="E210" i="4"/>
  <c r="D211" i="4"/>
  <c r="E192" i="5" l="1"/>
  <c r="E211" i="4"/>
  <c r="D212" i="4"/>
  <c r="E193" i="5" l="1"/>
  <c r="E212" i="4"/>
  <c r="D213" i="4"/>
  <c r="E194" i="5" l="1"/>
  <c r="D214" i="4"/>
  <c r="E213" i="4"/>
  <c r="E195" i="5" l="1"/>
  <c r="D215" i="4"/>
  <c r="E214" i="4"/>
  <c r="E196" i="5" l="1"/>
  <c r="E215" i="4"/>
  <c r="D216" i="4"/>
  <c r="E197" i="5" l="1"/>
  <c r="D217" i="4"/>
  <c r="E216" i="4"/>
  <c r="E198" i="5" l="1"/>
  <c r="E217" i="4"/>
  <c r="D218" i="4"/>
  <c r="E199" i="5" l="1"/>
  <c r="E218" i="4"/>
  <c r="D219" i="4"/>
  <c r="E200" i="5" l="1"/>
  <c r="E219" i="4"/>
  <c r="D220" i="4"/>
  <c r="E201" i="5" l="1"/>
  <c r="E220" i="4"/>
  <c r="D221" i="4"/>
  <c r="E202" i="5" l="1"/>
  <c r="D222" i="4"/>
  <c r="E221" i="4"/>
  <c r="E203" i="5" l="1"/>
  <c r="D223" i="4"/>
  <c r="E222" i="4"/>
  <c r="E204" i="5" l="1"/>
  <c r="E223" i="4"/>
  <c r="D224" i="4"/>
  <c r="E205" i="5" l="1"/>
  <c r="E224" i="4"/>
  <c r="D225" i="4"/>
  <c r="E206" i="5" l="1"/>
  <c r="E225" i="4"/>
  <c r="D226" i="4"/>
  <c r="E207" i="5" l="1"/>
  <c r="E226" i="4"/>
  <c r="D227" i="4"/>
  <c r="E208" i="5" l="1"/>
  <c r="E227" i="4"/>
  <c r="D228" i="4"/>
  <c r="E209" i="5" l="1"/>
  <c r="D229" i="4"/>
  <c r="E228" i="4"/>
  <c r="E210" i="5" l="1"/>
  <c r="D230" i="4"/>
  <c r="E229" i="4"/>
  <c r="E211" i="5" l="1"/>
  <c r="D231" i="4"/>
  <c r="E230" i="4"/>
  <c r="E212" i="5" l="1"/>
  <c r="D232" i="4"/>
  <c r="E231" i="4"/>
  <c r="E213" i="5" l="1"/>
  <c r="E232" i="4"/>
  <c r="D233" i="4"/>
  <c r="E214" i="5" l="1"/>
  <c r="E233" i="4"/>
  <c r="D234" i="4"/>
  <c r="E215" i="5" l="1"/>
  <c r="D235" i="4"/>
  <c r="E234" i="4"/>
  <c r="E216" i="5" l="1"/>
  <c r="E235" i="4"/>
  <c r="D236" i="4"/>
  <c r="E217" i="5" l="1"/>
  <c r="E236" i="4"/>
  <c r="D237" i="4"/>
  <c r="E218" i="5" l="1"/>
  <c r="D238" i="4"/>
  <c r="E237" i="4"/>
  <c r="E219" i="5" l="1"/>
  <c r="D239" i="4"/>
  <c r="E238" i="4"/>
  <c r="E220" i="5" l="1"/>
  <c r="E239" i="4"/>
  <c r="D240" i="4"/>
  <c r="E221" i="5" l="1"/>
  <c r="E240" i="4"/>
  <c r="D241" i="4"/>
  <c r="E222" i="5" l="1"/>
  <c r="E241" i="4"/>
  <c r="D242" i="4"/>
  <c r="E223" i="5" l="1"/>
  <c r="E242" i="4"/>
  <c r="D243" i="4"/>
  <c r="E224" i="5" l="1"/>
  <c r="E243" i="4"/>
  <c r="D244" i="4"/>
  <c r="E225" i="5" l="1"/>
  <c r="E244" i="4"/>
  <c r="D245" i="4"/>
  <c r="E226" i="5" l="1"/>
  <c r="E245" i="4"/>
  <c r="D246" i="4"/>
  <c r="E227" i="5" l="1"/>
  <c r="E246" i="4"/>
  <c r="D247" i="4"/>
  <c r="E228" i="5" l="1"/>
  <c r="E247" i="4"/>
  <c r="D248" i="4"/>
  <c r="E229" i="5" l="1"/>
  <c r="D249" i="4"/>
  <c r="E248" i="4"/>
  <c r="E230" i="5" l="1"/>
  <c r="E249" i="4"/>
  <c r="D250" i="4"/>
  <c r="E231" i="5" l="1"/>
  <c r="E250" i="4"/>
  <c r="D251" i="4"/>
  <c r="E232" i="5" l="1"/>
  <c r="E251" i="4"/>
  <c r="D252" i="4"/>
  <c r="E233" i="5" l="1"/>
  <c r="E252" i="4"/>
  <c r="D253" i="4"/>
  <c r="E234" i="5" l="1"/>
  <c r="D254" i="4"/>
  <c r="E253" i="4"/>
  <c r="E235" i="5" l="1"/>
  <c r="E254" i="4"/>
  <c r="D255" i="4"/>
  <c r="E236" i="5" l="1"/>
  <c r="E255" i="4"/>
  <c r="D256" i="4"/>
  <c r="E237" i="5" l="1"/>
  <c r="E256" i="4"/>
  <c r="D257" i="4"/>
  <c r="E238" i="5" l="1"/>
  <c r="E257" i="4"/>
  <c r="D258" i="4"/>
  <c r="E239" i="5" l="1"/>
  <c r="E258" i="4"/>
  <c r="D259" i="4"/>
  <c r="E240" i="5" l="1"/>
  <c r="E259" i="4"/>
  <c r="D260" i="4"/>
  <c r="E241" i="5" l="1"/>
  <c r="D261" i="4"/>
  <c r="E260" i="4"/>
  <c r="E242" i="5" l="1"/>
  <c r="D262" i="4"/>
  <c r="E261" i="4"/>
  <c r="E243" i="5" l="1"/>
  <c r="D263" i="4"/>
  <c r="E262" i="4"/>
  <c r="E244" i="5" l="1"/>
  <c r="D264" i="4"/>
  <c r="E263" i="4"/>
  <c r="E245" i="5" l="1"/>
  <c r="E264" i="4"/>
  <c r="D265" i="4"/>
  <c r="E246" i="5" l="1"/>
  <c r="E265" i="4"/>
  <c r="D266" i="4"/>
  <c r="E247" i="5" l="1"/>
  <c r="D267" i="4"/>
  <c r="E266" i="4"/>
  <c r="E248" i="5" l="1"/>
  <c r="E267" i="4"/>
  <c r="D268" i="4"/>
  <c r="E249" i="5" l="1"/>
  <c r="E268" i="4"/>
  <c r="D269" i="4"/>
  <c r="E250" i="5" l="1"/>
  <c r="D270" i="4"/>
  <c r="E269" i="4"/>
  <c r="E251" i="5" l="1"/>
  <c r="E270" i="4"/>
  <c r="D271" i="4"/>
  <c r="E252" i="5" l="1"/>
  <c r="E271" i="4"/>
  <c r="D272" i="4"/>
  <c r="E253" i="5" l="1"/>
  <c r="E272" i="4"/>
  <c r="D273" i="4"/>
  <c r="E254" i="5" l="1"/>
  <c r="E273" i="4"/>
  <c r="D274" i="4"/>
  <c r="E255" i="5" l="1"/>
  <c r="E274" i="4"/>
  <c r="D275" i="4"/>
  <c r="E256" i="5" l="1"/>
  <c r="E275" i="4"/>
  <c r="D276" i="4"/>
  <c r="E257" i="5" l="1"/>
  <c r="E276" i="4"/>
  <c r="D277" i="4"/>
  <c r="E258" i="5" l="1"/>
  <c r="D278" i="4"/>
  <c r="E277" i="4"/>
  <c r="E259" i="5" l="1"/>
  <c r="E278" i="4"/>
  <c r="D279" i="4"/>
  <c r="E260" i="5" l="1"/>
  <c r="E279" i="4"/>
  <c r="D280" i="4"/>
  <c r="E261" i="5" l="1"/>
  <c r="D281" i="4"/>
  <c r="E280" i="4"/>
  <c r="E262" i="5" l="1"/>
  <c r="E281" i="4"/>
  <c r="D282" i="4"/>
  <c r="E263" i="5" l="1"/>
  <c r="E282" i="4"/>
  <c r="D283" i="4"/>
  <c r="E264" i="5" l="1"/>
  <c r="E283" i="4"/>
  <c r="D284" i="4"/>
  <c r="E265" i="5" l="1"/>
  <c r="E284" i="4"/>
  <c r="D285" i="4"/>
  <c r="E266" i="5" l="1"/>
  <c r="E285" i="4"/>
  <c r="D286" i="4"/>
  <c r="E267" i="5" l="1"/>
  <c r="D287" i="4"/>
  <c r="E286" i="4"/>
  <c r="E268" i="5" l="1"/>
  <c r="D288" i="4"/>
  <c r="E287" i="4"/>
  <c r="E269" i="5" l="1"/>
  <c r="D289" i="4"/>
  <c r="E288" i="4"/>
  <c r="E270" i="5" l="1"/>
  <c r="E289" i="4"/>
  <c r="D290" i="4"/>
  <c r="E271" i="5" l="1"/>
  <c r="E290" i="4"/>
  <c r="D291" i="4"/>
  <c r="E272" i="5" l="1"/>
  <c r="D292" i="4"/>
  <c r="E291" i="4"/>
  <c r="E273" i="5" l="1"/>
  <c r="D293" i="4"/>
  <c r="E292" i="4"/>
  <c r="E274" i="5" l="1"/>
  <c r="E293" i="4"/>
  <c r="D294" i="4"/>
  <c r="E275" i="5" l="1"/>
  <c r="E294" i="4"/>
  <c r="D295" i="4"/>
  <c r="E276" i="5" l="1"/>
  <c r="D296" i="4"/>
  <c r="E295" i="4"/>
  <c r="E277" i="5" l="1"/>
  <c r="E296" i="4"/>
  <c r="D297" i="4"/>
  <c r="E278" i="5" l="1"/>
  <c r="E297" i="4"/>
  <c r="D298" i="4"/>
  <c r="E279" i="5" l="1"/>
  <c r="E298" i="4"/>
  <c r="D299" i="4"/>
  <c r="E280" i="5" l="1"/>
  <c r="D300" i="4"/>
  <c r="E299" i="4"/>
  <c r="E281" i="5" l="1"/>
  <c r="D301" i="4"/>
  <c r="E300" i="4"/>
  <c r="E282" i="5" l="1"/>
  <c r="E301" i="4"/>
  <c r="D302" i="4"/>
  <c r="E283" i="5" l="1"/>
  <c r="E302" i="4"/>
  <c r="D303" i="4"/>
  <c r="E284" i="5" l="1"/>
  <c r="D304" i="4"/>
  <c r="E303" i="4"/>
  <c r="E285" i="5" l="1"/>
  <c r="E304" i="4"/>
  <c r="D305" i="4"/>
  <c r="E286" i="5" l="1"/>
  <c r="E305" i="4"/>
  <c r="D306" i="4"/>
  <c r="E287" i="5" l="1"/>
  <c r="E306" i="4"/>
  <c r="D307" i="4"/>
  <c r="E288" i="5" l="1"/>
  <c r="D308" i="4"/>
  <c r="E307" i="4"/>
  <c r="E289" i="5" l="1"/>
  <c r="E308" i="4"/>
  <c r="D309" i="4"/>
  <c r="E290" i="5" l="1"/>
  <c r="E309" i="4"/>
  <c r="D310" i="4"/>
  <c r="E291" i="5" l="1"/>
  <c r="E310" i="4"/>
  <c r="D311" i="4"/>
  <c r="E292" i="5" l="1"/>
  <c r="E311" i="4"/>
  <c r="D312" i="4"/>
  <c r="E293" i="5" l="1"/>
  <c r="D313" i="4"/>
  <c r="E312" i="4"/>
  <c r="E294" i="5" l="1"/>
  <c r="E313" i="4"/>
  <c r="D314" i="4"/>
  <c r="E295" i="5" l="1"/>
  <c r="E314" i="4"/>
  <c r="D315" i="4"/>
  <c r="E296" i="5" l="1"/>
  <c r="D316" i="4"/>
  <c r="E315" i="4"/>
  <c r="E297" i="5" l="1"/>
  <c r="E316" i="4"/>
  <c r="D317" i="4"/>
  <c r="E298" i="5" l="1"/>
  <c r="D318" i="4"/>
  <c r="E317" i="4"/>
  <c r="E299" i="5" l="1"/>
  <c r="D319" i="4"/>
  <c r="E318" i="4"/>
  <c r="E300" i="5" l="1"/>
  <c r="D320" i="4"/>
  <c r="E319" i="4"/>
  <c r="E301" i="5" l="1"/>
  <c r="E320" i="4"/>
  <c r="D321" i="4"/>
  <c r="E302" i="5" l="1"/>
  <c r="E321" i="4"/>
  <c r="D322" i="4"/>
  <c r="E303" i="5" l="1"/>
  <c r="E322" i="4"/>
  <c r="D323" i="4"/>
  <c r="E304" i="5" l="1"/>
  <c r="D324" i="4"/>
  <c r="E323" i="4"/>
  <c r="E305" i="5" l="1"/>
  <c r="D325" i="4"/>
  <c r="E324" i="4"/>
  <c r="E306" i="5" l="1"/>
  <c r="E325" i="4"/>
  <c r="D326" i="4"/>
  <c r="E307" i="5" l="1"/>
  <c r="E326" i="4"/>
  <c r="D327" i="4"/>
  <c r="E308" i="5" l="1"/>
  <c r="D328" i="4"/>
  <c r="E327" i="4"/>
  <c r="E309" i="5" l="1"/>
  <c r="E328" i="4"/>
  <c r="D329" i="4"/>
  <c r="E310" i="5" l="1"/>
  <c r="E329" i="4"/>
  <c r="D330" i="4"/>
  <c r="E311" i="5" l="1"/>
  <c r="E330" i="4"/>
  <c r="D331" i="4"/>
  <c r="E312" i="5" l="1"/>
  <c r="D332" i="4"/>
  <c r="E331" i="4"/>
  <c r="E313" i="5" l="1"/>
  <c r="D333" i="4"/>
  <c r="E332" i="4"/>
  <c r="E314" i="5" l="1"/>
  <c r="E333" i="4"/>
  <c r="D334" i="4"/>
  <c r="E315" i="5" l="1"/>
  <c r="E334" i="4"/>
  <c r="D335" i="4"/>
  <c r="E316" i="5" l="1"/>
  <c r="E335" i="4"/>
  <c r="D336" i="4"/>
  <c r="E317" i="5" l="1"/>
  <c r="E336" i="4"/>
  <c r="D337" i="4"/>
  <c r="E318" i="5" l="1"/>
  <c r="E337" i="4"/>
  <c r="D338" i="4"/>
  <c r="E319" i="5" l="1"/>
  <c r="E338" i="4"/>
  <c r="D339" i="4"/>
  <c r="E320" i="5" l="1"/>
  <c r="D340" i="4"/>
  <c r="E339" i="4"/>
  <c r="E321" i="5" l="1"/>
  <c r="E340" i="4"/>
  <c r="D341" i="4"/>
  <c r="E322" i="5" l="1"/>
  <c r="E341" i="4"/>
  <c r="D342" i="4"/>
  <c r="E323" i="5" l="1"/>
  <c r="E342" i="4"/>
  <c r="D343" i="4"/>
  <c r="E324" i="5" l="1"/>
  <c r="E343" i="4"/>
  <c r="D344" i="4"/>
  <c r="E325" i="5" l="1"/>
  <c r="D345" i="4"/>
  <c r="E344" i="4"/>
  <c r="E326" i="5" l="1"/>
  <c r="E345" i="4"/>
  <c r="D346" i="4"/>
  <c r="E327" i="5" l="1"/>
  <c r="D347" i="4"/>
  <c r="E346" i="4"/>
  <c r="E328" i="5" l="1"/>
  <c r="D348" i="4"/>
  <c r="E347" i="4"/>
  <c r="E329" i="5" l="1"/>
  <c r="E348" i="4"/>
  <c r="D349" i="4"/>
  <c r="E330" i="5" l="1"/>
  <c r="D350" i="4"/>
  <c r="E349" i="4"/>
  <c r="E331" i="5" l="1"/>
  <c r="D351" i="4"/>
  <c r="E350" i="4"/>
  <c r="E332" i="5" l="1"/>
  <c r="D352" i="4"/>
  <c r="E351" i="4"/>
  <c r="E333" i="5" l="1"/>
  <c r="E352" i="4"/>
  <c r="D353" i="4"/>
  <c r="E334" i="5" l="1"/>
  <c r="E353" i="4"/>
  <c r="D354" i="4"/>
  <c r="E335" i="5" l="1"/>
  <c r="D355" i="4"/>
  <c r="E354" i="4"/>
  <c r="E336" i="5" l="1"/>
  <c r="D356" i="4"/>
  <c r="E355" i="4"/>
  <c r="E337" i="5" l="1"/>
  <c r="D357" i="4"/>
  <c r="E356" i="4"/>
  <c r="E338" i="5" l="1"/>
  <c r="E357" i="4"/>
  <c r="D358" i="4"/>
  <c r="E339" i="5" l="1"/>
  <c r="D359" i="4"/>
  <c r="E358" i="4"/>
  <c r="E340" i="5" l="1"/>
  <c r="D360" i="4"/>
  <c r="E359" i="4"/>
  <c r="E341" i="5" l="1"/>
  <c r="E360" i="4"/>
  <c r="D361" i="4"/>
  <c r="E342" i="5" l="1"/>
  <c r="E361" i="4"/>
  <c r="D362" i="4"/>
  <c r="E343" i="5" l="1"/>
  <c r="D363" i="4"/>
  <c r="E362" i="4"/>
  <c r="E344" i="5" l="1"/>
  <c r="E363" i="4"/>
  <c r="D364" i="4"/>
  <c r="E345" i="5" l="1"/>
  <c r="D365" i="4"/>
  <c r="E364" i="4"/>
  <c r="E346" i="5" l="1"/>
  <c r="E365" i="4"/>
  <c r="D366" i="4"/>
  <c r="E347" i="5" l="1"/>
  <c r="D367" i="4"/>
  <c r="E366" i="4"/>
  <c r="E348" i="5" l="1"/>
  <c r="D368" i="4"/>
  <c r="E367" i="4"/>
  <c r="E349" i="5" l="1"/>
  <c r="E368" i="4"/>
  <c r="D369" i="4"/>
  <c r="E350" i="5" l="1"/>
  <c r="D370" i="4"/>
  <c r="E369" i="4"/>
  <c r="E351" i="5" l="1"/>
  <c r="E370" i="4"/>
  <c r="D371" i="4"/>
  <c r="E352" i="5" l="1"/>
  <c r="E371" i="4"/>
  <c r="D372" i="4"/>
  <c r="E353" i="5" l="1"/>
  <c r="D373" i="4"/>
  <c r="E372" i="4"/>
  <c r="E354" i="5" l="1"/>
  <c r="E373" i="4"/>
  <c r="D374" i="4"/>
  <c r="E355" i="5" l="1"/>
  <c r="D375" i="4"/>
  <c r="E374" i="4"/>
  <c r="E356" i="5" l="1"/>
  <c r="D376" i="4"/>
  <c r="E375" i="4"/>
  <c r="E357" i="5" l="1"/>
  <c r="D377" i="4"/>
  <c r="E376" i="4"/>
  <c r="E358" i="5" l="1"/>
  <c r="D378" i="4"/>
  <c r="E377" i="4"/>
  <c r="E359" i="5" l="1"/>
  <c r="E378" i="4"/>
  <c r="D379" i="4"/>
  <c r="E360" i="5" l="1"/>
  <c r="E379" i="4"/>
  <c r="D380" i="4"/>
  <c r="E361" i="5" l="1"/>
  <c r="D381" i="4"/>
  <c r="E380" i="4"/>
  <c r="E362" i="5" l="1"/>
  <c r="E381" i="4"/>
  <c r="D382" i="4"/>
  <c r="E363" i="5" l="1"/>
  <c r="D383" i="4"/>
  <c r="E382" i="4"/>
  <c r="E364" i="5" l="1"/>
  <c r="D384" i="4"/>
  <c r="E383" i="4"/>
  <c r="E365" i="5" l="1"/>
  <c r="D385" i="4"/>
  <c r="E384" i="4"/>
  <c r="E366" i="5" l="1"/>
  <c r="D386" i="4"/>
  <c r="E385" i="4"/>
  <c r="E367" i="5" l="1"/>
  <c r="D387" i="4"/>
  <c r="E386" i="4"/>
  <c r="E368" i="5" l="1"/>
  <c r="E387" i="4"/>
  <c r="D388" i="4"/>
  <c r="E369" i="5" l="1"/>
  <c r="D389" i="4"/>
  <c r="E388" i="4"/>
  <c r="E370" i="5" l="1"/>
  <c r="E389" i="4"/>
  <c r="D390" i="4"/>
  <c r="E371" i="5" l="1"/>
  <c r="D391" i="4"/>
  <c r="E390" i="4"/>
  <c r="E372" i="5" l="1"/>
  <c r="D392" i="4"/>
  <c r="E391" i="4"/>
  <c r="E373" i="5" l="1"/>
  <c r="E392" i="4"/>
  <c r="D393" i="4"/>
  <c r="E374" i="5" l="1"/>
  <c r="D394" i="4"/>
  <c r="E393" i="4"/>
  <c r="E375" i="5" l="1"/>
  <c r="E394" i="4"/>
  <c r="D395" i="4"/>
  <c r="E376" i="5" l="1"/>
  <c r="E395" i="4"/>
  <c r="D396" i="4"/>
  <c r="E377" i="5" l="1"/>
  <c r="D397" i="4"/>
  <c r="E396" i="4"/>
  <c r="E378" i="5" l="1"/>
  <c r="E397" i="4"/>
  <c r="D398" i="4"/>
  <c r="E379" i="5" l="1"/>
  <c r="D399" i="4"/>
  <c r="E398" i="4"/>
  <c r="E380" i="5" l="1"/>
  <c r="D400" i="4"/>
  <c r="E399" i="4"/>
  <c r="E381" i="5" l="1"/>
  <c r="D401" i="4"/>
  <c r="E400" i="4"/>
  <c r="E382" i="5" l="1"/>
  <c r="D402" i="4"/>
  <c r="E401" i="4"/>
  <c r="E383" i="5" l="1"/>
  <c r="E402" i="4"/>
  <c r="D403" i="4"/>
  <c r="E384" i="5" l="1"/>
  <c r="E403" i="4"/>
  <c r="D404" i="4"/>
  <c r="E385" i="5" l="1"/>
  <c r="D405" i="4"/>
  <c r="E404" i="4"/>
  <c r="E386" i="5" l="1"/>
  <c r="E405" i="4"/>
  <c r="D406" i="4"/>
  <c r="E387" i="5" l="1"/>
  <c r="D407" i="4"/>
  <c r="E406" i="4"/>
  <c r="E388" i="5" l="1"/>
  <c r="D408" i="4"/>
  <c r="E407" i="4"/>
  <c r="E389" i="5" l="1"/>
  <c r="E408" i="4"/>
  <c r="D409" i="4"/>
  <c r="E390" i="5" l="1"/>
  <c r="D410" i="4"/>
  <c r="E409" i="4"/>
  <c r="E391" i="5" l="1"/>
  <c r="D411" i="4"/>
  <c r="E410" i="4"/>
  <c r="E392" i="5" l="1"/>
  <c r="E411" i="4"/>
  <c r="D412" i="4"/>
  <c r="E393" i="5" l="1"/>
  <c r="D413" i="4"/>
  <c r="E412" i="4"/>
  <c r="E394" i="5" l="1"/>
  <c r="E413" i="4"/>
  <c r="D414" i="4"/>
  <c r="E395" i="5" l="1"/>
  <c r="D415" i="4"/>
  <c r="E414" i="4"/>
  <c r="E396" i="5" l="1"/>
  <c r="D416" i="4"/>
  <c r="E415" i="4"/>
  <c r="E397" i="5" l="1"/>
  <c r="E416" i="4"/>
  <c r="D417" i="4"/>
  <c r="E398" i="5" l="1"/>
  <c r="D418" i="4"/>
  <c r="E417" i="4"/>
  <c r="E399" i="5" l="1"/>
  <c r="E418" i="4"/>
  <c r="D419" i="4"/>
  <c r="E400" i="5" l="1"/>
  <c r="E419" i="4"/>
  <c r="D420" i="4"/>
  <c r="E401" i="5" l="1"/>
  <c r="D421" i="4"/>
  <c r="E420" i="4"/>
  <c r="E402" i="5" l="1"/>
  <c r="E421" i="4"/>
  <c r="D422" i="4"/>
  <c r="E403" i="5" l="1"/>
  <c r="E422" i="4"/>
  <c r="D423" i="4"/>
  <c r="E404" i="5" l="1"/>
  <c r="D424" i="4"/>
  <c r="E423" i="4"/>
  <c r="E405" i="5" l="1"/>
  <c r="E424" i="4"/>
  <c r="D425" i="4"/>
  <c r="E406" i="5" l="1"/>
  <c r="E425" i="4"/>
  <c r="D426" i="4"/>
  <c r="E407" i="5" l="1"/>
  <c r="E426" i="4"/>
  <c r="D427" i="4"/>
  <c r="E408" i="5" l="1"/>
  <c r="E427" i="4"/>
  <c r="D428" i="4"/>
  <c r="E409" i="5" l="1"/>
  <c r="E428" i="4"/>
  <c r="D429" i="4"/>
  <c r="E410" i="5" l="1"/>
  <c r="E429" i="4"/>
  <c r="D430" i="4"/>
  <c r="E411" i="5" l="1"/>
  <c r="D431" i="4"/>
  <c r="E430" i="4"/>
  <c r="E412" i="5" l="1"/>
  <c r="D432" i="4"/>
  <c r="E431" i="4"/>
  <c r="E413" i="5" l="1"/>
  <c r="D433" i="4"/>
  <c r="E432" i="4"/>
  <c r="E414" i="5" l="1"/>
  <c r="E433" i="4"/>
  <c r="D434" i="4"/>
  <c r="E415" i="5" l="1"/>
  <c r="D435" i="4"/>
  <c r="E434" i="4"/>
  <c r="E416" i="5" l="1"/>
  <c r="E435" i="4"/>
  <c r="D436" i="4"/>
  <c r="E417" i="5" l="1"/>
  <c r="E436" i="4"/>
  <c r="D437" i="4"/>
  <c r="E418" i="5" l="1"/>
  <c r="D438" i="4"/>
  <c r="E437" i="4"/>
  <c r="E419" i="5" l="1"/>
  <c r="D439" i="4"/>
  <c r="E438" i="4"/>
  <c r="E420" i="5" l="1"/>
  <c r="E439" i="4"/>
  <c r="D440" i="4"/>
  <c r="E421" i="5" l="1"/>
  <c r="E440" i="4"/>
  <c r="D441" i="4"/>
  <c r="E422" i="5" l="1"/>
  <c r="D442" i="4"/>
  <c r="E441" i="4"/>
  <c r="E423" i="5" l="1"/>
  <c r="E442" i="4"/>
  <c r="D443" i="4"/>
  <c r="E424" i="5" l="1"/>
  <c r="E443" i="4"/>
  <c r="D444" i="4"/>
  <c r="E425" i="5" l="1"/>
  <c r="D445" i="4"/>
  <c r="E444" i="4"/>
  <c r="E426" i="5" l="1"/>
  <c r="D446" i="4"/>
  <c r="E445" i="4"/>
  <c r="E427" i="5" l="1"/>
  <c r="E446" i="4"/>
  <c r="D447" i="4"/>
  <c r="E428" i="5" l="1"/>
  <c r="E447" i="4"/>
  <c r="D448" i="4"/>
  <c r="E429" i="5" l="1"/>
  <c r="E448" i="4"/>
  <c r="D449" i="4"/>
  <c r="E430" i="5" l="1"/>
  <c r="E449" i="4"/>
  <c r="D450" i="4"/>
  <c r="E431" i="5" l="1"/>
  <c r="D451" i="4"/>
  <c r="E450" i="4"/>
  <c r="E432" i="5" l="1"/>
  <c r="E451" i="4"/>
  <c r="D452" i="4"/>
  <c r="E433" i="5" l="1"/>
  <c r="E452" i="4"/>
  <c r="D453" i="4"/>
  <c r="E434" i="5" l="1"/>
  <c r="D454" i="4"/>
  <c r="E453" i="4"/>
  <c r="E435" i="5" l="1"/>
  <c r="E454" i="4"/>
  <c r="D455" i="4"/>
  <c r="E436" i="5" l="1"/>
  <c r="E455" i="4"/>
  <c r="D456" i="4"/>
  <c r="E437" i="5" l="1"/>
  <c r="D457" i="4"/>
  <c r="E456" i="4"/>
  <c r="E438" i="5" l="1"/>
  <c r="D458" i="4"/>
  <c r="E457" i="4"/>
  <c r="E439" i="5" l="1"/>
  <c r="E458" i="4"/>
  <c r="D459" i="4"/>
  <c r="E440" i="5" l="1"/>
  <c r="E459" i="4"/>
  <c r="D460" i="4"/>
  <c r="E441" i="5" l="1"/>
  <c r="E460" i="4"/>
  <c r="D461" i="4"/>
  <c r="E442" i="5" l="1"/>
  <c r="D462" i="4"/>
  <c r="E461" i="4"/>
  <c r="E443" i="5" l="1"/>
  <c r="D463" i="4"/>
  <c r="E462" i="4"/>
  <c r="E444" i="5" l="1"/>
  <c r="E463" i="4"/>
  <c r="D464" i="4"/>
  <c r="E445" i="5" l="1"/>
  <c r="D465" i="4"/>
  <c r="E464" i="4"/>
  <c r="E446" i="5" l="1"/>
  <c r="D466" i="4"/>
  <c r="E465" i="4"/>
  <c r="E447" i="5" l="1"/>
  <c r="E466" i="4"/>
  <c r="D467" i="4"/>
  <c r="E448" i="5" l="1"/>
  <c r="E467" i="4"/>
  <c r="D468" i="4"/>
  <c r="E449" i="5" l="1"/>
  <c r="D469" i="4"/>
  <c r="E468" i="4"/>
  <c r="E450" i="5" l="1"/>
  <c r="D470" i="4"/>
  <c r="E469" i="4"/>
  <c r="E451" i="5" l="1"/>
  <c r="D471" i="4"/>
  <c r="E470" i="4"/>
  <c r="E452" i="5" l="1"/>
  <c r="E471" i="4"/>
  <c r="D472" i="4"/>
  <c r="E453" i="5" l="1"/>
  <c r="E472" i="4"/>
  <c r="D473" i="4"/>
  <c r="E454" i="5" l="1"/>
  <c r="E473" i="4"/>
  <c r="D474" i="4"/>
  <c r="E455" i="5" l="1"/>
  <c r="E474" i="4"/>
  <c r="D475" i="4"/>
  <c r="E456" i="5" l="1"/>
  <c r="E475" i="4"/>
  <c r="D476" i="4"/>
  <c r="E457" i="5" l="1"/>
  <c r="E476" i="4"/>
  <c r="D477" i="4"/>
  <c r="E458" i="5" l="1"/>
  <c r="D478" i="4"/>
  <c r="E477" i="4"/>
  <c r="E459" i="5" l="1"/>
  <c r="E478" i="4"/>
  <c r="D479" i="4"/>
  <c r="E460" i="5" l="1"/>
  <c r="D480" i="4"/>
  <c r="E479" i="4"/>
  <c r="E461" i="5" l="1"/>
  <c r="E480" i="4"/>
  <c r="D481" i="4"/>
  <c r="E462" i="5" l="1"/>
  <c r="E481" i="4"/>
  <c r="D482" i="4"/>
  <c r="E463" i="5" l="1"/>
  <c r="D483" i="4"/>
  <c r="E482" i="4"/>
  <c r="E464" i="5" l="1"/>
  <c r="E483" i="4"/>
  <c r="D484" i="4"/>
  <c r="E465" i="5" l="1"/>
  <c r="E484" i="4"/>
  <c r="D485" i="4"/>
  <c r="E466" i="5" l="1"/>
  <c r="D486" i="4"/>
  <c r="E485" i="4"/>
  <c r="E467" i="5" l="1"/>
  <c r="E486" i="4"/>
  <c r="D487" i="4"/>
  <c r="E468" i="5" l="1"/>
  <c r="E487" i="4"/>
  <c r="D488" i="4"/>
  <c r="E469" i="5" l="1"/>
  <c r="D489" i="4"/>
  <c r="E488" i="4"/>
  <c r="E470" i="5" l="1"/>
  <c r="E489" i="4"/>
  <c r="D490" i="4"/>
  <c r="E471" i="5" l="1"/>
  <c r="E490" i="4"/>
  <c r="D491" i="4"/>
  <c r="E472" i="5" l="1"/>
  <c r="E491" i="4"/>
  <c r="D492" i="4"/>
  <c r="E473" i="5" l="1"/>
  <c r="E492" i="4"/>
  <c r="D493" i="4"/>
  <c r="E474" i="5" l="1"/>
  <c r="D494" i="4"/>
  <c r="E493" i="4"/>
  <c r="E475" i="5" l="1"/>
  <c r="D495" i="4"/>
  <c r="E494" i="4"/>
  <c r="E476" i="5" l="1"/>
  <c r="D496" i="4"/>
  <c r="E495" i="4"/>
  <c r="E477" i="5" l="1"/>
  <c r="D497" i="4"/>
  <c r="E496" i="4"/>
  <c r="E478" i="5" l="1"/>
  <c r="E497" i="4"/>
  <c r="D498" i="4"/>
  <c r="E479" i="5" l="1"/>
  <c r="D499" i="4"/>
  <c r="E498" i="4"/>
  <c r="E480" i="5" l="1"/>
  <c r="E499" i="4"/>
  <c r="D500" i="4"/>
  <c r="E481" i="5" l="1"/>
  <c r="E500" i="4"/>
  <c r="D501" i="4"/>
  <c r="E482" i="5" l="1"/>
  <c r="D502" i="4"/>
  <c r="E501" i="4"/>
  <c r="E483" i="5" l="1"/>
  <c r="D503" i="4"/>
  <c r="E502" i="4"/>
  <c r="E484" i="5" l="1"/>
  <c r="E503" i="4"/>
  <c r="D504" i="4"/>
  <c r="E485" i="5" l="1"/>
  <c r="E504" i="4"/>
  <c r="D505" i="4"/>
  <c r="E486" i="5" l="1"/>
  <c r="E505" i="4"/>
  <c r="D506" i="4"/>
  <c r="E487" i="5" l="1"/>
  <c r="E506" i="4"/>
  <c r="D507" i="4"/>
  <c r="E488" i="5" l="1"/>
  <c r="E507" i="4"/>
  <c r="D508" i="4"/>
  <c r="E489" i="5" l="1"/>
  <c r="D509" i="4"/>
  <c r="E508" i="4"/>
  <c r="E490" i="5" l="1"/>
  <c r="D510" i="4"/>
  <c r="E509" i="4"/>
  <c r="E491" i="5" l="1"/>
  <c r="E510" i="4"/>
  <c r="D511" i="4"/>
  <c r="E492" i="5" l="1"/>
  <c r="D512" i="4"/>
  <c r="E511" i="4"/>
  <c r="E493" i="5" l="1"/>
  <c r="E512" i="4"/>
  <c r="D513" i="4"/>
  <c r="E494" i="5" l="1"/>
  <c r="E513" i="4"/>
  <c r="D514" i="4"/>
  <c r="E495" i="5" l="1"/>
  <c r="D515" i="4"/>
  <c r="E514" i="4"/>
  <c r="E496" i="5" l="1"/>
  <c r="E515" i="4"/>
  <c r="D516" i="4"/>
  <c r="E497" i="5" l="1"/>
  <c r="D517" i="4"/>
  <c r="E516" i="4"/>
  <c r="E498" i="5" l="1"/>
  <c r="D518" i="4"/>
  <c r="E517" i="4"/>
  <c r="E499" i="5" l="1"/>
  <c r="E518" i="4"/>
  <c r="D519" i="4"/>
  <c r="E500" i="5" l="1"/>
  <c r="E519" i="4"/>
  <c r="D520" i="4"/>
  <c r="E501" i="5" l="1"/>
  <c r="D521" i="4"/>
  <c r="E520" i="4"/>
  <c r="E502" i="5" l="1"/>
  <c r="E521" i="4"/>
  <c r="D522" i="4"/>
  <c r="E503" i="5" l="1"/>
  <c r="E522" i="4"/>
  <c r="D523" i="4"/>
  <c r="E504" i="5" l="1"/>
  <c r="E523" i="4"/>
  <c r="D524" i="4"/>
  <c r="E505" i="5" l="1"/>
  <c r="E524" i="4"/>
  <c r="D525" i="4"/>
  <c r="E506" i="5" l="1"/>
  <c r="D526" i="4"/>
  <c r="E525" i="4"/>
  <c r="E507" i="5" l="1"/>
  <c r="D527" i="4"/>
  <c r="E526" i="4"/>
  <c r="E508" i="5" l="1"/>
  <c r="D528" i="4"/>
  <c r="E527" i="4"/>
  <c r="E509" i="5" l="1"/>
  <c r="D529" i="4"/>
  <c r="E528" i="4"/>
  <c r="E510" i="5" l="1"/>
  <c r="E529" i="4"/>
  <c r="D530" i="4"/>
  <c r="E511" i="5" l="1"/>
  <c r="D531" i="4"/>
  <c r="E530" i="4"/>
  <c r="E512" i="5" l="1"/>
  <c r="E531" i="4"/>
  <c r="D532" i="4"/>
  <c r="E513" i="5" l="1"/>
  <c r="E532" i="4"/>
  <c r="D533" i="4"/>
  <c r="E514" i="5" l="1"/>
  <c r="D534" i="4"/>
  <c r="E533" i="4"/>
  <c r="E515" i="5" l="1"/>
  <c r="D535" i="4"/>
  <c r="E534" i="4"/>
  <c r="E516" i="5" l="1"/>
  <c r="D536" i="4"/>
  <c r="E535" i="4"/>
  <c r="E517" i="5" l="1"/>
  <c r="E536" i="4"/>
  <c r="D537" i="4"/>
  <c r="E518" i="5" l="1"/>
  <c r="E537" i="4"/>
  <c r="D538" i="4"/>
  <c r="E519" i="5" l="1"/>
  <c r="E538" i="4"/>
  <c r="D539" i="4"/>
  <c r="E520" i="5" l="1"/>
  <c r="E539" i="4"/>
  <c r="D540" i="4"/>
  <c r="E521" i="5" l="1"/>
  <c r="D541" i="4"/>
  <c r="E540" i="4"/>
  <c r="E522" i="5" l="1"/>
  <c r="D542" i="4"/>
  <c r="E541" i="4"/>
  <c r="E523" i="5" l="1"/>
  <c r="E542" i="4"/>
  <c r="D543" i="4"/>
  <c r="E524" i="5" l="1"/>
  <c r="D544" i="4"/>
  <c r="E543" i="4"/>
  <c r="E525" i="5" l="1"/>
  <c r="E544" i="4"/>
  <c r="D545" i="4"/>
  <c r="E526" i="5" l="1"/>
  <c r="E545" i="4"/>
  <c r="D546" i="4"/>
  <c r="E527" i="5" l="1"/>
  <c r="D547" i="4"/>
  <c r="E546" i="4"/>
  <c r="E528" i="5" l="1"/>
  <c r="E547" i="4"/>
  <c r="D548" i="4"/>
  <c r="E529" i="5" l="1"/>
  <c r="E548" i="4"/>
  <c r="D549" i="4"/>
  <c r="E530" i="5" l="1"/>
  <c r="D550" i="4"/>
  <c r="E549" i="4"/>
  <c r="E531" i="5" l="1"/>
  <c r="E550" i="4"/>
  <c r="D551" i="4"/>
  <c r="E532" i="5" l="1"/>
  <c r="E551" i="4"/>
  <c r="D552" i="4"/>
  <c r="E533" i="5" l="1"/>
  <c r="D553" i="4"/>
  <c r="E552" i="4"/>
  <c r="E534" i="5" l="1"/>
  <c r="D554" i="4"/>
  <c r="E553" i="4"/>
  <c r="E535" i="5" l="1"/>
  <c r="E554" i="4"/>
  <c r="D555" i="4"/>
  <c r="E536" i="5" l="1"/>
  <c r="E555" i="4"/>
  <c r="D556" i="4"/>
  <c r="E537" i="5" l="1"/>
  <c r="E556" i="4"/>
  <c r="D557" i="4"/>
  <c r="E538" i="5" l="1"/>
  <c r="D558" i="4"/>
  <c r="E557" i="4"/>
  <c r="E539" i="5" l="1"/>
  <c r="D559" i="4"/>
  <c r="E558" i="4"/>
  <c r="E540" i="5" l="1"/>
  <c r="E559" i="4"/>
  <c r="D560" i="4"/>
  <c r="E541" i="5" l="1"/>
  <c r="D561" i="4"/>
  <c r="E560" i="4"/>
  <c r="E542" i="5" l="1"/>
  <c r="D562" i="4"/>
  <c r="E561" i="4"/>
  <c r="E543" i="5" l="1"/>
  <c r="E562" i="4"/>
  <c r="D563" i="4"/>
  <c r="E544" i="5" l="1"/>
  <c r="E563" i="4"/>
  <c r="D564" i="4"/>
  <c r="E545" i="5" l="1"/>
  <c r="E564" i="4"/>
  <c r="D565" i="4"/>
  <c r="E546" i="5" l="1"/>
  <c r="D566" i="4"/>
  <c r="E565" i="4"/>
  <c r="E547" i="5" l="1"/>
  <c r="D567" i="4"/>
  <c r="E566" i="4"/>
  <c r="E548" i="5" l="1"/>
  <c r="E567" i="4"/>
  <c r="D568" i="4"/>
  <c r="E549" i="5" l="1"/>
  <c r="E568" i="4"/>
  <c r="D569" i="4"/>
  <c r="E550" i="5" l="1"/>
  <c r="E569" i="4"/>
  <c r="D570" i="4"/>
  <c r="E551" i="5" l="1"/>
  <c r="E570" i="4"/>
  <c r="D571" i="4"/>
  <c r="E552" i="5" l="1"/>
  <c r="E571" i="4"/>
  <c r="D572" i="4"/>
  <c r="E553" i="5" l="1"/>
  <c r="D573" i="4"/>
  <c r="E572" i="4"/>
  <c r="E554" i="5" l="1"/>
  <c r="D574" i="4"/>
  <c r="E573" i="4"/>
  <c r="E555" i="5" l="1"/>
  <c r="E574" i="4"/>
  <c r="D575" i="4"/>
  <c r="E556" i="5" l="1"/>
  <c r="D576" i="4"/>
  <c r="E575" i="4"/>
  <c r="E557" i="5" l="1"/>
  <c r="E576" i="4"/>
  <c r="D577" i="4"/>
  <c r="E558" i="5" l="1"/>
  <c r="E577" i="4"/>
  <c r="D578" i="4"/>
  <c r="E559" i="5" l="1"/>
  <c r="D579" i="4"/>
  <c r="E578" i="4"/>
  <c r="E560" i="5" l="1"/>
  <c r="D580" i="4"/>
  <c r="E579" i="4"/>
  <c r="E561" i="5" l="1"/>
  <c r="E580" i="4"/>
  <c r="D581" i="4"/>
  <c r="E562" i="5" l="1"/>
  <c r="E581" i="4"/>
  <c r="D582" i="4"/>
  <c r="E563" i="5" l="1"/>
  <c r="E582" i="4"/>
  <c r="D583" i="4"/>
  <c r="E564" i="5" l="1"/>
  <c r="E583" i="4"/>
  <c r="D584" i="4"/>
  <c r="E565" i="5" l="1"/>
  <c r="D585" i="4"/>
  <c r="E584" i="4"/>
  <c r="E566" i="5" l="1"/>
  <c r="E585" i="4"/>
  <c r="D586" i="4"/>
  <c r="E567" i="5" l="1"/>
  <c r="E586" i="4"/>
  <c r="D587" i="4"/>
  <c r="E568" i="5" l="1"/>
  <c r="D588" i="4"/>
  <c r="E587" i="4"/>
  <c r="E569" i="5" l="1"/>
  <c r="E588" i="4"/>
  <c r="D589" i="4"/>
  <c r="E570" i="5" l="1"/>
  <c r="E589" i="4"/>
  <c r="D590" i="4"/>
  <c r="E571" i="5" l="1"/>
  <c r="E590" i="4"/>
  <c r="D591" i="4"/>
  <c r="E572" i="5" l="1"/>
  <c r="E591" i="4"/>
  <c r="D592" i="4"/>
  <c r="E573" i="5" l="1"/>
  <c r="D593" i="4"/>
  <c r="E592" i="4"/>
  <c r="E574" i="5" l="1"/>
  <c r="E593" i="4"/>
  <c r="D594" i="4"/>
  <c r="E575" i="5" l="1"/>
  <c r="E594" i="4"/>
  <c r="D595" i="4"/>
  <c r="E576" i="5" l="1"/>
  <c r="D596" i="4"/>
  <c r="E595" i="4"/>
  <c r="E577" i="5" l="1"/>
  <c r="E596" i="4"/>
  <c r="D597" i="4"/>
  <c r="E578" i="5" l="1"/>
  <c r="E597" i="4"/>
  <c r="D598" i="4"/>
  <c r="E579" i="5" l="1"/>
  <c r="E598" i="4"/>
  <c r="D599" i="4"/>
  <c r="E580" i="5" l="1"/>
  <c r="E599" i="4"/>
  <c r="D600" i="4"/>
  <c r="E581" i="5" l="1"/>
  <c r="D601" i="4"/>
  <c r="E600" i="4"/>
  <c r="E582" i="5" l="1"/>
  <c r="E601" i="4"/>
  <c r="D602" i="4"/>
  <c r="E583" i="5" l="1"/>
  <c r="E602" i="4"/>
  <c r="D603" i="4"/>
  <c r="E584" i="5" l="1"/>
  <c r="D604" i="4"/>
  <c r="E603" i="4"/>
  <c r="E585" i="5" l="1"/>
  <c r="E604" i="4"/>
  <c r="D605" i="4"/>
  <c r="E586" i="5" l="1"/>
  <c r="E605" i="4"/>
  <c r="D606" i="4"/>
  <c r="E587" i="5" l="1"/>
  <c r="E606" i="4"/>
  <c r="D607" i="4"/>
  <c r="E588" i="5" l="1"/>
  <c r="D608" i="4"/>
  <c r="E607" i="4"/>
  <c r="E589" i="5" l="1"/>
  <c r="D609" i="4"/>
  <c r="E608" i="4"/>
  <c r="E590" i="5" l="1"/>
  <c r="D610" i="4"/>
  <c r="E609" i="4"/>
  <c r="E591" i="5" l="1"/>
  <c r="D611" i="4"/>
  <c r="E610" i="4"/>
  <c r="E592" i="5" l="1"/>
  <c r="E611" i="4"/>
  <c r="D612" i="4"/>
  <c r="E593" i="5" l="1"/>
  <c r="E612" i="4"/>
  <c r="D613" i="4"/>
  <c r="E594" i="5" l="1"/>
  <c r="E613" i="4"/>
  <c r="D614" i="4"/>
  <c r="E595" i="5" l="1"/>
  <c r="E614" i="4"/>
  <c r="D615" i="4"/>
  <c r="E596" i="5" l="1"/>
  <c r="E615" i="4"/>
  <c r="D616" i="4"/>
  <c r="E597" i="5" l="1"/>
  <c r="D617" i="4"/>
  <c r="E616" i="4"/>
  <c r="E598" i="5" l="1"/>
  <c r="D618" i="4"/>
  <c r="E617" i="4"/>
  <c r="E599" i="5" l="1"/>
  <c r="E618" i="4"/>
  <c r="D619" i="4"/>
  <c r="E600" i="5" l="1"/>
  <c r="E619" i="4"/>
  <c r="D620" i="4"/>
  <c r="E601" i="5" l="1"/>
  <c r="E620" i="4"/>
  <c r="D621" i="4"/>
  <c r="E602" i="5" l="1"/>
  <c r="E621" i="4"/>
  <c r="D622" i="4"/>
  <c r="E603" i="5" l="1"/>
  <c r="E622" i="4"/>
  <c r="D623" i="4"/>
  <c r="E604" i="5" l="1"/>
  <c r="D624" i="4"/>
  <c r="E623" i="4"/>
  <c r="E605" i="5" l="1"/>
  <c r="D625" i="4"/>
  <c r="E624" i="4"/>
  <c r="E606" i="5" l="1"/>
  <c r="D626" i="4"/>
  <c r="E625" i="4"/>
  <c r="E607" i="5" l="1"/>
  <c r="D627" i="4"/>
  <c r="E626" i="4"/>
  <c r="E608" i="5" l="1"/>
  <c r="D628" i="4"/>
  <c r="E627" i="4"/>
  <c r="E609" i="5" l="1"/>
  <c r="E628" i="4"/>
  <c r="D629" i="4"/>
  <c r="E610" i="5" l="1"/>
  <c r="D630" i="4"/>
  <c r="E629" i="4"/>
  <c r="E611" i="5" l="1"/>
  <c r="E630" i="4"/>
  <c r="D631" i="4"/>
  <c r="E612" i="5" l="1"/>
  <c r="E631" i="4"/>
  <c r="D632" i="4"/>
  <c r="E613" i="5" l="1"/>
  <c r="D633" i="4"/>
  <c r="E632" i="4"/>
  <c r="E614" i="5" l="1"/>
  <c r="D634" i="4"/>
  <c r="E633" i="4"/>
  <c r="E615" i="5" l="1"/>
  <c r="E634" i="4"/>
  <c r="D635" i="4"/>
  <c r="E616" i="5" l="1"/>
  <c r="E635" i="4"/>
  <c r="D636" i="4"/>
  <c r="E617" i="5" l="1"/>
  <c r="E636" i="4"/>
  <c r="D637" i="4"/>
  <c r="E618" i="5" l="1"/>
  <c r="E637" i="4"/>
  <c r="D638" i="4"/>
  <c r="E619" i="5" l="1"/>
  <c r="E638" i="4"/>
  <c r="D639" i="4"/>
  <c r="E620" i="5" l="1"/>
  <c r="E639" i="4"/>
  <c r="D640" i="4"/>
  <c r="E621" i="5" l="1"/>
  <c r="D641" i="4"/>
  <c r="E640" i="4"/>
  <c r="E622" i="5" l="1"/>
  <c r="D642" i="4"/>
  <c r="E641" i="4"/>
  <c r="E623" i="5" l="1"/>
  <c r="E642" i="4"/>
  <c r="D643" i="4"/>
  <c r="E624" i="5" l="1"/>
  <c r="E643" i="4"/>
  <c r="D644" i="4"/>
  <c r="E625" i="5" l="1"/>
  <c r="E644" i="4"/>
  <c r="D645" i="4"/>
  <c r="E626" i="5" l="1"/>
  <c r="E645" i="4"/>
  <c r="D646" i="4"/>
  <c r="E627" i="5" l="1"/>
  <c r="E646" i="4"/>
  <c r="D647" i="4"/>
  <c r="E628" i="5" l="1"/>
  <c r="E647" i="4"/>
  <c r="D648" i="4"/>
  <c r="E629" i="5" l="1"/>
  <c r="D649" i="4"/>
  <c r="E648" i="4"/>
  <c r="E630" i="5" l="1"/>
  <c r="E649" i="4"/>
  <c r="D650" i="4"/>
  <c r="E631" i="5" l="1"/>
  <c r="E650" i="4"/>
  <c r="D651" i="4"/>
  <c r="E632" i="5" l="1"/>
  <c r="E651" i="4"/>
  <c r="D652" i="4"/>
  <c r="E633" i="5" l="1"/>
  <c r="E652" i="4"/>
  <c r="D653" i="4"/>
  <c r="E634" i="5" l="1"/>
  <c r="E653" i="4"/>
  <c r="D654" i="4"/>
  <c r="E635" i="5" l="1"/>
  <c r="E654" i="4"/>
  <c r="D655" i="4"/>
  <c r="E636" i="5" l="1"/>
  <c r="D656" i="4"/>
  <c r="E655" i="4"/>
  <c r="E637" i="5" l="1"/>
  <c r="D657" i="4"/>
  <c r="E656" i="4"/>
  <c r="E638" i="5" l="1"/>
  <c r="E657" i="4"/>
  <c r="D658" i="4"/>
  <c r="E639" i="5" l="1"/>
  <c r="D659" i="4"/>
  <c r="E658" i="4"/>
  <c r="E640" i="5" l="1"/>
  <c r="D660" i="4"/>
  <c r="E659" i="4"/>
  <c r="E641" i="5" l="1"/>
  <c r="E660" i="4"/>
  <c r="D661" i="4"/>
  <c r="E642" i="5" l="1"/>
  <c r="E661" i="4"/>
  <c r="D662" i="4"/>
  <c r="E643" i="5" l="1"/>
  <c r="E662" i="4"/>
  <c r="D663" i="4"/>
  <c r="E644" i="5" l="1"/>
  <c r="E663" i="4"/>
  <c r="D664" i="4"/>
  <c r="E645" i="5" l="1"/>
  <c r="D665" i="4"/>
  <c r="E664" i="4"/>
  <c r="E646" i="5" l="1"/>
  <c r="D666" i="4"/>
  <c r="E665" i="4"/>
  <c r="E647" i="5" l="1"/>
  <c r="E666" i="4"/>
  <c r="D667" i="4"/>
  <c r="E648" i="5" l="1"/>
  <c r="D668" i="4"/>
  <c r="E667" i="4"/>
  <c r="E649" i="5" l="1"/>
  <c r="E668" i="4"/>
  <c r="D669" i="4"/>
  <c r="E650" i="5" l="1"/>
  <c r="E669" i="4"/>
  <c r="D670" i="4"/>
  <c r="E651" i="5" l="1"/>
  <c r="E670" i="4"/>
  <c r="D671" i="4"/>
  <c r="E652" i="5" l="1"/>
  <c r="E671" i="4"/>
  <c r="D672" i="4"/>
  <c r="E653" i="5" l="1"/>
  <c r="D673" i="4"/>
  <c r="E672" i="4"/>
  <c r="E654" i="5" l="1"/>
  <c r="E673" i="4"/>
  <c r="D674" i="4"/>
  <c r="E655" i="5" l="1"/>
  <c r="D675" i="4"/>
  <c r="E674" i="4"/>
  <c r="E656" i="5" l="1"/>
  <c r="E675" i="4"/>
  <c r="D676" i="4"/>
  <c r="E657" i="5" l="1"/>
  <c r="E676" i="4"/>
  <c r="D677" i="4"/>
  <c r="E658" i="5" l="1"/>
  <c r="D678" i="4"/>
  <c r="E677" i="4"/>
  <c r="E659" i="5" l="1"/>
  <c r="E678" i="4"/>
  <c r="D679" i="4"/>
  <c r="E660" i="5" l="1"/>
  <c r="E679" i="4"/>
  <c r="D680" i="4"/>
  <c r="E661" i="5" l="1"/>
  <c r="D681" i="4"/>
  <c r="E680" i="4"/>
  <c r="E662" i="5" l="1"/>
  <c r="E681" i="4"/>
  <c r="D682" i="4"/>
  <c r="E663" i="5" l="1"/>
  <c r="E682" i="4"/>
  <c r="D683" i="4"/>
  <c r="E664" i="5" l="1"/>
  <c r="E683" i="4"/>
  <c r="D684" i="4"/>
  <c r="E665" i="5" l="1"/>
  <c r="E684" i="4"/>
  <c r="D685" i="4"/>
  <c r="E666" i="5" l="1"/>
  <c r="E685" i="4"/>
  <c r="D686" i="4"/>
  <c r="E667" i="5" l="1"/>
  <c r="E686" i="4"/>
  <c r="D687" i="4"/>
  <c r="E668" i="5" l="1"/>
  <c r="D688" i="4"/>
  <c r="E687" i="4"/>
  <c r="E669" i="5" l="1"/>
  <c r="D689" i="4"/>
  <c r="E688" i="4"/>
  <c r="E670" i="5" l="1"/>
  <c r="E689" i="4"/>
  <c r="D690" i="4"/>
  <c r="E671" i="5" l="1"/>
  <c r="D691" i="4"/>
  <c r="E690" i="4"/>
  <c r="E672" i="5" l="1"/>
  <c r="E691" i="4"/>
  <c r="D692" i="4"/>
  <c r="E673" i="5" l="1"/>
  <c r="E692" i="4"/>
  <c r="D693" i="4"/>
  <c r="E674" i="5" l="1"/>
  <c r="D694" i="4"/>
  <c r="E693" i="4"/>
  <c r="E675" i="5" l="1"/>
  <c r="E694" i="4"/>
  <c r="D695" i="4"/>
  <c r="E676" i="5" l="1"/>
  <c r="E695" i="4"/>
  <c r="D696" i="4"/>
  <c r="E677" i="5" l="1"/>
  <c r="D697" i="4"/>
  <c r="E696" i="4"/>
  <c r="E678" i="5" l="1"/>
  <c r="D698" i="4"/>
  <c r="E697" i="4"/>
  <c r="E679" i="5" l="1"/>
  <c r="E698" i="4"/>
  <c r="D699" i="4"/>
  <c r="E680" i="5" l="1"/>
  <c r="D700" i="4"/>
  <c r="E699" i="4"/>
  <c r="E681" i="5" l="1"/>
  <c r="E700" i="4"/>
  <c r="D701" i="4"/>
  <c r="E682" i="5" l="1"/>
  <c r="E701" i="4"/>
  <c r="D702" i="4"/>
  <c r="E683" i="5" l="1"/>
  <c r="E702" i="4"/>
  <c r="D703" i="4"/>
  <c r="E684" i="5" l="1"/>
  <c r="E703" i="4"/>
  <c r="D704" i="4"/>
  <c r="E685" i="5" l="1"/>
  <c r="D705" i="4"/>
  <c r="E704" i="4"/>
  <c r="E686" i="5" l="1"/>
  <c r="D706" i="4"/>
  <c r="E705" i="4"/>
  <c r="E687" i="5" l="1"/>
  <c r="E706" i="4"/>
  <c r="D707" i="4"/>
  <c r="E688" i="5" l="1"/>
  <c r="E707" i="4"/>
  <c r="D708" i="4"/>
  <c r="E689" i="5" l="1"/>
  <c r="E708" i="4"/>
  <c r="D709" i="4"/>
  <c r="E690" i="5" l="1"/>
  <c r="E709" i="4"/>
  <c r="D710" i="4"/>
  <c r="E691" i="5" l="1"/>
  <c r="E710" i="4"/>
  <c r="D711" i="4"/>
  <c r="E692" i="5" l="1"/>
  <c r="E711" i="4"/>
  <c r="D712" i="4"/>
  <c r="E693" i="5" l="1"/>
  <c r="D713" i="4"/>
  <c r="E712" i="4"/>
  <c r="E694" i="5" l="1"/>
  <c r="E713" i="4"/>
  <c r="D714" i="4"/>
  <c r="E695" i="5" l="1"/>
  <c r="E714" i="4"/>
  <c r="D715" i="4"/>
  <c r="E696" i="5" l="1"/>
  <c r="D716" i="4"/>
  <c r="E715" i="4"/>
  <c r="E697" i="5" l="1"/>
  <c r="E716" i="4"/>
  <c r="D717" i="4"/>
  <c r="E698" i="5" l="1"/>
  <c r="E717" i="4"/>
  <c r="D718" i="4"/>
  <c r="E699" i="5" l="1"/>
  <c r="E718" i="4"/>
  <c r="D719" i="4"/>
  <c r="E700" i="5" l="1"/>
  <c r="E719" i="4"/>
  <c r="D720" i="4"/>
  <c r="E701" i="5" l="1"/>
  <c r="D721" i="4"/>
  <c r="E720" i="4"/>
  <c r="E702" i="5" l="1"/>
  <c r="E721" i="4"/>
  <c r="D722" i="4"/>
  <c r="E703" i="5" l="1"/>
  <c r="D723" i="4"/>
  <c r="E722" i="4"/>
  <c r="E704" i="5" l="1"/>
  <c r="D724" i="4"/>
  <c r="E723" i="4"/>
  <c r="E705" i="5" l="1"/>
  <c r="E724" i="4"/>
  <c r="D725" i="4"/>
  <c r="E706" i="5" l="1"/>
  <c r="D726" i="4"/>
  <c r="E725" i="4"/>
  <c r="E707" i="5" l="1"/>
  <c r="E726" i="4"/>
  <c r="D727" i="4"/>
  <c r="E708" i="5" l="1"/>
  <c r="E727" i="4"/>
  <c r="D728" i="4"/>
  <c r="E709" i="5" l="1"/>
  <c r="D729" i="4"/>
  <c r="E728" i="4"/>
  <c r="E710" i="5" l="1"/>
  <c r="E729" i="4"/>
  <c r="D730" i="4"/>
  <c r="E711" i="5" l="1"/>
  <c r="E730" i="4"/>
  <c r="D731" i="4"/>
  <c r="E712" i="5" l="1"/>
  <c r="D732" i="4"/>
  <c r="E731" i="4"/>
  <c r="E713" i="5" l="1"/>
  <c r="E732" i="4"/>
  <c r="D733" i="4"/>
  <c r="E714" i="5" l="1"/>
  <c r="E733" i="4"/>
  <c r="D734" i="4"/>
  <c r="E715" i="5" l="1"/>
  <c r="E734" i="4"/>
  <c r="D735" i="4"/>
  <c r="E716" i="5" l="1"/>
  <c r="D736" i="4"/>
  <c r="E735" i="4"/>
  <c r="E717" i="5" l="1"/>
  <c r="D737" i="4"/>
  <c r="E736" i="4"/>
  <c r="E718" i="5" l="1"/>
  <c r="E737" i="4"/>
  <c r="D738" i="4"/>
  <c r="E719" i="5" l="1"/>
  <c r="D739" i="4"/>
  <c r="E738" i="4"/>
  <c r="E720" i="5" l="1"/>
  <c r="E739" i="4"/>
  <c r="D740" i="4"/>
  <c r="E721" i="5" l="1"/>
  <c r="E740" i="4"/>
  <c r="D741" i="4"/>
  <c r="E722" i="5" l="1"/>
  <c r="D742" i="4"/>
  <c r="E741" i="4"/>
  <c r="E723" i="5" l="1"/>
  <c r="E742" i="4"/>
  <c r="D743" i="4"/>
  <c r="E724" i="5" l="1"/>
  <c r="E743" i="4"/>
  <c r="D744" i="4"/>
  <c r="E725" i="5" l="1"/>
  <c r="D745" i="4"/>
  <c r="E744" i="4"/>
  <c r="E726" i="5" l="1"/>
  <c r="E745" i="4"/>
  <c r="D746" i="4"/>
  <c r="E727" i="5" l="1"/>
  <c r="E746" i="4"/>
  <c r="D747" i="4"/>
  <c r="E728" i="5" l="1"/>
  <c r="E747" i="4"/>
  <c r="D748" i="4"/>
  <c r="E729" i="5" l="1"/>
  <c r="E748" i="4"/>
  <c r="D749" i="4"/>
  <c r="E730" i="5" l="1"/>
  <c r="E749" i="4"/>
  <c r="D750" i="4"/>
  <c r="E731" i="5" l="1"/>
  <c r="E750" i="4"/>
  <c r="D751" i="4"/>
  <c r="E732" i="5" l="1"/>
  <c r="D752" i="4"/>
  <c r="E751" i="4"/>
  <c r="E733" i="5" l="1"/>
  <c r="D753" i="4"/>
  <c r="E752" i="4"/>
  <c r="E734" i="5" l="1"/>
  <c r="D754" i="4"/>
  <c r="E753" i="4"/>
  <c r="E735" i="5" l="1"/>
  <c r="D755" i="4"/>
  <c r="E754" i="4"/>
  <c r="E736" i="5" l="1"/>
  <c r="D756" i="4"/>
  <c r="E755" i="4"/>
  <c r="E737" i="5" l="1"/>
  <c r="E756" i="4"/>
  <c r="D757" i="4"/>
  <c r="E738" i="5" l="1"/>
  <c r="D758" i="4"/>
  <c r="E757" i="4"/>
  <c r="E739" i="5" l="1"/>
  <c r="E758" i="4"/>
  <c r="D759" i="4"/>
  <c r="E740" i="5" l="1"/>
  <c r="E759" i="4"/>
  <c r="D760" i="4"/>
  <c r="E741" i="5" l="1"/>
  <c r="D761" i="4"/>
  <c r="E760" i="4"/>
  <c r="E742" i="5" l="1"/>
  <c r="D762" i="4"/>
  <c r="E761" i="4"/>
  <c r="E743" i="5" l="1"/>
  <c r="E762" i="4"/>
  <c r="D763" i="4"/>
  <c r="E744" i="5" l="1"/>
  <c r="D764" i="4"/>
  <c r="E763" i="4"/>
  <c r="E745" i="5" l="1"/>
  <c r="E764" i="4"/>
  <c r="D765" i="4"/>
  <c r="E746" i="5" l="1"/>
  <c r="E765" i="4"/>
  <c r="D766" i="4"/>
  <c r="E747" i="5" l="1"/>
  <c r="E766" i="4"/>
  <c r="D767" i="4"/>
  <c r="E748" i="5" l="1"/>
  <c r="E767" i="4"/>
  <c r="D768" i="4"/>
  <c r="E749" i="5" l="1"/>
  <c r="D769" i="4"/>
  <c r="E768" i="4"/>
  <c r="E750" i="5" l="1"/>
  <c r="E769" i="4"/>
  <c r="D770" i="4"/>
  <c r="E751" i="5" l="1"/>
  <c r="E770" i="4"/>
  <c r="D771" i="4"/>
  <c r="E752" i="5" l="1"/>
  <c r="D772" i="4"/>
  <c r="E771" i="4"/>
  <c r="E753" i="5" l="1"/>
  <c r="E772" i="4"/>
  <c r="D773" i="4"/>
  <c r="E754" i="5" l="1"/>
  <c r="E773" i="4"/>
  <c r="D774" i="4"/>
  <c r="E755" i="5" l="1"/>
  <c r="D775" i="4"/>
  <c r="E774" i="4"/>
  <c r="E756" i="5" l="1"/>
  <c r="D776" i="4"/>
  <c r="E775" i="4"/>
  <c r="E757" i="5" l="1"/>
  <c r="E776" i="4"/>
  <c r="D777" i="4"/>
  <c r="E758" i="5" l="1"/>
  <c r="E777" i="4"/>
  <c r="D778" i="4"/>
  <c r="E759" i="5" l="1"/>
  <c r="E778" i="4"/>
  <c r="D779" i="4"/>
  <c r="E760" i="5" l="1"/>
  <c r="E779" i="4"/>
  <c r="D780" i="4"/>
  <c r="E761" i="5" l="1"/>
  <c r="E780" i="4"/>
  <c r="D781" i="4"/>
  <c r="E762" i="5" l="1"/>
  <c r="E781" i="4"/>
  <c r="D782" i="4"/>
  <c r="E763" i="5" l="1"/>
  <c r="D783" i="4"/>
  <c r="E782" i="4"/>
  <c r="E764" i="5" l="1"/>
  <c r="E783" i="4"/>
  <c r="D784" i="4"/>
  <c r="E765" i="5" l="1"/>
  <c r="E784" i="4"/>
  <c r="D785" i="4"/>
  <c r="E766" i="5" l="1"/>
  <c r="D786" i="4"/>
  <c r="E785" i="4"/>
  <c r="E767" i="5" l="1"/>
  <c r="E786" i="4"/>
  <c r="D787" i="4"/>
  <c r="E768" i="5" l="1"/>
  <c r="E787" i="4"/>
  <c r="D788" i="4"/>
  <c r="E769" i="5" l="1"/>
  <c r="E788" i="4"/>
  <c r="D789" i="4"/>
  <c r="E770" i="5" l="1"/>
  <c r="E789" i="4"/>
  <c r="D790" i="4"/>
  <c r="E771" i="5" l="1"/>
  <c r="D791" i="4"/>
  <c r="E790" i="4"/>
  <c r="E772" i="5" l="1"/>
  <c r="E791" i="4"/>
  <c r="D792" i="4"/>
  <c r="E773" i="5" l="1"/>
  <c r="E792" i="4"/>
  <c r="D793" i="4"/>
  <c r="E774" i="5" l="1"/>
  <c r="D794" i="4"/>
  <c r="E793" i="4"/>
  <c r="E775" i="5" l="1"/>
  <c r="D795" i="4"/>
  <c r="E794" i="4"/>
  <c r="E776" i="5" l="1"/>
  <c r="E795" i="4"/>
  <c r="D796" i="4"/>
  <c r="E777" i="5" l="1"/>
  <c r="E796" i="4"/>
  <c r="D797" i="4"/>
  <c r="E778" i="5" l="1"/>
  <c r="D798" i="4"/>
  <c r="E797" i="4"/>
  <c r="E779" i="5" l="1"/>
  <c r="D799" i="4"/>
  <c r="E798" i="4"/>
  <c r="E780" i="5" l="1"/>
  <c r="E799" i="4"/>
  <c r="D800" i="4"/>
  <c r="E781" i="5" l="1"/>
  <c r="D801" i="4"/>
  <c r="E800" i="4"/>
  <c r="E782" i="5" l="1"/>
  <c r="D802" i="4"/>
  <c r="E801" i="4"/>
  <c r="E783" i="5" l="1"/>
  <c r="E802" i="4"/>
  <c r="D803" i="4"/>
  <c r="E784" i="5" l="1"/>
  <c r="E803" i="4"/>
  <c r="D804" i="4"/>
  <c r="E785" i="5" l="1"/>
  <c r="E804" i="4"/>
  <c r="D805" i="4"/>
  <c r="E786" i="5" l="1"/>
  <c r="E805" i="4"/>
  <c r="D806" i="4"/>
  <c r="E787" i="5" l="1"/>
  <c r="D807" i="4"/>
  <c r="E806" i="4"/>
  <c r="E788" i="5" l="1"/>
  <c r="D808" i="4"/>
  <c r="E807" i="4"/>
  <c r="E789" i="5" l="1"/>
  <c r="E808" i="4"/>
  <c r="D809" i="4"/>
  <c r="E790" i="5" l="1"/>
  <c r="E809" i="4"/>
  <c r="D810" i="4"/>
  <c r="E791" i="5" l="1"/>
  <c r="E810" i="4"/>
  <c r="D811" i="4"/>
  <c r="E792" i="5" l="1"/>
  <c r="E811" i="4"/>
  <c r="D812" i="4"/>
  <c r="E793" i="5" l="1"/>
  <c r="E812" i="4"/>
  <c r="D813" i="4"/>
  <c r="E794" i="5" l="1"/>
  <c r="E813" i="4"/>
  <c r="D814" i="4"/>
  <c r="E795" i="5" l="1"/>
  <c r="D815" i="4"/>
  <c r="E814" i="4"/>
  <c r="E796" i="5" l="1"/>
  <c r="E815" i="4"/>
  <c r="D816" i="4"/>
  <c r="E797" i="5" l="1"/>
  <c r="E816" i="4"/>
  <c r="D817" i="4"/>
  <c r="E798" i="5" l="1"/>
  <c r="D818" i="4"/>
  <c r="E817" i="4"/>
  <c r="E799" i="5" l="1"/>
  <c r="E818" i="4"/>
  <c r="D819" i="4"/>
  <c r="E800" i="5" l="1"/>
  <c r="D820" i="4"/>
  <c r="E819" i="4"/>
  <c r="E801" i="5" l="1"/>
  <c r="E820" i="4"/>
  <c r="D821" i="4"/>
  <c r="E802" i="5" l="1"/>
  <c r="E821" i="4"/>
  <c r="D822" i="4"/>
  <c r="E803" i="5" l="1"/>
  <c r="D823" i="4"/>
  <c r="E822" i="4"/>
  <c r="E804" i="5" l="1"/>
  <c r="D824" i="4"/>
  <c r="E823" i="4"/>
  <c r="E805" i="5" l="1"/>
  <c r="E824" i="4"/>
  <c r="D825" i="4"/>
  <c r="E806" i="5" l="1"/>
  <c r="E825" i="4"/>
  <c r="D826" i="4"/>
  <c r="E807" i="5" l="1"/>
  <c r="D827" i="4"/>
  <c r="E826" i="4"/>
  <c r="E808" i="5" l="1"/>
  <c r="E827" i="4"/>
  <c r="D828" i="4"/>
  <c r="E809" i="5" l="1"/>
  <c r="E828" i="4"/>
  <c r="D829" i="4"/>
  <c r="E810" i="5" l="1"/>
  <c r="D830" i="4"/>
  <c r="E829" i="4"/>
  <c r="E811" i="5" l="1"/>
  <c r="D831" i="4"/>
  <c r="E830" i="4"/>
  <c r="E812" i="5" l="1"/>
  <c r="E831" i="4"/>
  <c r="D832" i="4"/>
  <c r="E813" i="5" l="1"/>
  <c r="D833" i="4"/>
  <c r="E832" i="4"/>
  <c r="E814" i="5" l="1"/>
  <c r="E833" i="4"/>
  <c r="D834" i="4"/>
  <c r="E815" i="5" l="1"/>
  <c r="E834" i="4"/>
  <c r="D835" i="4"/>
  <c r="E816" i="5" l="1"/>
  <c r="D836" i="4"/>
  <c r="E835" i="4"/>
  <c r="E817" i="5" l="1"/>
  <c r="E836" i="4"/>
  <c r="D837" i="4"/>
  <c r="E818" i="5" l="1"/>
  <c r="E837" i="4"/>
  <c r="D838" i="4"/>
  <c r="E819" i="5" l="1"/>
  <c r="D839" i="4"/>
  <c r="E838" i="4"/>
  <c r="E820" i="5" l="1"/>
  <c r="D840" i="4"/>
  <c r="E839" i="4"/>
  <c r="E821" i="5" l="1"/>
  <c r="E840" i="4"/>
  <c r="D841" i="4"/>
  <c r="E822" i="5" l="1"/>
  <c r="D842" i="4"/>
  <c r="E841" i="4"/>
  <c r="E823" i="5" l="1"/>
  <c r="E842" i="4"/>
  <c r="D843" i="4"/>
  <c r="E824" i="5" l="1"/>
  <c r="E843" i="4"/>
  <c r="D844" i="4"/>
  <c r="E825" i="5" l="1"/>
  <c r="E844" i="4"/>
  <c r="D845" i="4"/>
  <c r="E826" i="5" l="1"/>
  <c r="E845" i="4"/>
  <c r="D846" i="4"/>
  <c r="E827" i="5" l="1"/>
  <c r="D847" i="4"/>
  <c r="E846" i="4"/>
  <c r="E828" i="5" l="1"/>
  <c r="D848" i="4"/>
  <c r="E847" i="4"/>
  <c r="E829" i="5" l="1"/>
  <c r="E848" i="4"/>
  <c r="D849" i="4"/>
  <c r="E830" i="5" l="1"/>
  <c r="D850" i="4"/>
  <c r="E849" i="4"/>
  <c r="E831" i="5" l="1"/>
  <c r="E850" i="4"/>
  <c r="D851" i="4"/>
  <c r="E832" i="5" l="1"/>
  <c r="E851" i="4"/>
  <c r="D852" i="4"/>
  <c r="E833" i="5" l="1"/>
  <c r="E852" i="4"/>
  <c r="D853" i="4"/>
  <c r="E834" i="5" l="1"/>
  <c r="E853" i="4"/>
  <c r="D854" i="4"/>
  <c r="E835" i="5" l="1"/>
  <c r="D855" i="4"/>
  <c r="E854" i="4"/>
  <c r="E836" i="5" l="1"/>
  <c r="E855" i="4"/>
  <c r="D856" i="4"/>
  <c r="E837" i="5" l="1"/>
  <c r="E856" i="4"/>
  <c r="D857" i="4"/>
  <c r="E838" i="5" l="1"/>
  <c r="D858" i="4"/>
  <c r="E857" i="4"/>
  <c r="E839" i="5" l="1"/>
  <c r="D859" i="4"/>
  <c r="E858" i="4"/>
  <c r="E840" i="5" l="1"/>
  <c r="E859" i="4"/>
  <c r="D860" i="4"/>
  <c r="E841" i="5" l="1"/>
  <c r="E860" i="4"/>
  <c r="D861" i="4"/>
  <c r="E842" i="5" l="1"/>
  <c r="D862" i="4"/>
  <c r="E861" i="4"/>
  <c r="E843" i="5" l="1"/>
  <c r="D863" i="4"/>
  <c r="E862" i="4"/>
  <c r="E844" i="5" l="1"/>
  <c r="E863" i="4"/>
  <c r="D864" i="4"/>
  <c r="E845" i="5" l="1"/>
  <c r="D865" i="4"/>
  <c r="E864" i="4"/>
  <c r="E846" i="5" l="1"/>
  <c r="E865" i="4"/>
  <c r="D866" i="4"/>
  <c r="E847" i="5" l="1"/>
  <c r="E866" i="4"/>
  <c r="D867" i="4"/>
  <c r="E848" i="5" l="1"/>
  <c r="D868" i="4"/>
  <c r="E867" i="4"/>
  <c r="E849" i="5" l="1"/>
  <c r="E868" i="4"/>
  <c r="D869" i="4"/>
  <c r="E850" i="5" l="1"/>
  <c r="D870" i="4"/>
  <c r="E869" i="4"/>
  <c r="E851" i="5" l="1"/>
  <c r="D871" i="4"/>
  <c r="E870" i="4"/>
  <c r="E852" i="5" l="1"/>
  <c r="E871" i="4"/>
  <c r="D872" i="4"/>
  <c r="E853" i="5" l="1"/>
  <c r="E872" i="4"/>
  <c r="D873" i="4"/>
  <c r="E854" i="5" l="1"/>
  <c r="D874" i="4"/>
  <c r="E873" i="4"/>
  <c r="E855" i="5" l="1"/>
  <c r="E874" i="4"/>
  <c r="D875" i="4"/>
  <c r="E856" i="5" l="1"/>
  <c r="E875" i="4"/>
  <c r="D876" i="4"/>
  <c r="E857" i="5" l="1"/>
  <c r="E876" i="4"/>
  <c r="D877" i="4"/>
  <c r="E858" i="5" l="1"/>
  <c r="E877" i="4"/>
  <c r="D878" i="4"/>
  <c r="E859" i="5" l="1"/>
  <c r="D879" i="4"/>
  <c r="E878" i="4"/>
  <c r="E860" i="5" l="1"/>
  <c r="D880" i="4"/>
  <c r="E879" i="4"/>
  <c r="E861" i="5" l="1"/>
  <c r="E880" i="4"/>
  <c r="D881" i="4"/>
  <c r="E862" i="5" l="1"/>
  <c r="E881" i="4"/>
  <c r="D882" i="4"/>
  <c r="E863" i="5" l="1"/>
  <c r="E882" i="4"/>
  <c r="D883" i="4"/>
  <c r="E864" i="5" l="1"/>
  <c r="D884" i="4"/>
  <c r="E883" i="4"/>
  <c r="E865" i="5" l="1"/>
  <c r="E884" i="4"/>
  <c r="D885" i="4"/>
  <c r="E866" i="5" l="1"/>
  <c r="E885" i="4"/>
  <c r="D886" i="4"/>
  <c r="E867" i="5" l="1"/>
  <c r="D887" i="4"/>
  <c r="E886" i="4"/>
  <c r="E868" i="5" l="1"/>
  <c r="D888" i="4"/>
  <c r="E887" i="4"/>
  <c r="E869" i="5" l="1"/>
  <c r="E888" i="4"/>
  <c r="D889" i="4"/>
  <c r="E870" i="5" l="1"/>
  <c r="D890" i="4"/>
  <c r="E889" i="4"/>
  <c r="E871" i="5" l="1"/>
  <c r="D891" i="4"/>
  <c r="E890" i="4"/>
  <c r="E872" i="5" l="1"/>
  <c r="D892" i="4"/>
  <c r="E891" i="4"/>
  <c r="E873" i="5" l="1"/>
  <c r="E892" i="4"/>
  <c r="D893" i="4"/>
  <c r="E874" i="5" l="1"/>
  <c r="D894" i="4"/>
  <c r="E893" i="4"/>
  <c r="E875" i="5" l="1"/>
  <c r="D895" i="4"/>
  <c r="E894" i="4"/>
  <c r="E876" i="5" l="1"/>
  <c r="E895" i="4"/>
  <c r="D896" i="4"/>
  <c r="E877" i="5" l="1"/>
  <c r="D897" i="4"/>
  <c r="E896" i="4"/>
  <c r="E878" i="5" l="1"/>
  <c r="E897" i="4"/>
  <c r="D898" i="4"/>
  <c r="E879" i="5" l="1"/>
  <c r="E898" i="4"/>
  <c r="D899" i="4"/>
  <c r="E880" i="5" l="1"/>
  <c r="D900" i="4"/>
  <c r="E899" i="4"/>
  <c r="E881" i="5" l="1"/>
  <c r="E900" i="4"/>
  <c r="D901" i="4"/>
  <c r="E882" i="5" l="1"/>
  <c r="E901" i="4"/>
  <c r="D902" i="4"/>
  <c r="E883" i="5" l="1"/>
  <c r="D903" i="4"/>
  <c r="E902" i="4"/>
  <c r="E884" i="5" l="1"/>
  <c r="D904" i="4"/>
  <c r="E903" i="4"/>
  <c r="E885" i="5" l="1"/>
  <c r="E904" i="4"/>
  <c r="D905" i="4"/>
  <c r="E886" i="5" l="1"/>
  <c r="D906" i="4"/>
  <c r="E905" i="4"/>
  <c r="E887" i="5" l="1"/>
  <c r="E906" i="4"/>
  <c r="D907" i="4"/>
  <c r="E888" i="5" l="1"/>
  <c r="E907" i="4"/>
  <c r="D908" i="4"/>
  <c r="E889" i="5" l="1"/>
  <c r="E908" i="4"/>
  <c r="D909" i="4"/>
  <c r="E890" i="5" l="1"/>
  <c r="E909" i="4"/>
  <c r="D910" i="4"/>
  <c r="E891" i="5" l="1"/>
  <c r="D911" i="4"/>
  <c r="E910" i="4"/>
  <c r="E892" i="5" l="1"/>
  <c r="E911" i="4"/>
  <c r="D912" i="4"/>
  <c r="E893" i="5" l="1"/>
  <c r="E912" i="4"/>
  <c r="D913" i="4"/>
  <c r="E894" i="5" l="1"/>
  <c r="D914" i="4"/>
  <c r="E913" i="4"/>
  <c r="E895" i="5" l="1"/>
  <c r="E914" i="4"/>
  <c r="D915" i="4"/>
  <c r="E896" i="5" l="1"/>
  <c r="E915" i="4"/>
  <c r="D916" i="4"/>
  <c r="E897" i="5" l="1"/>
  <c r="E916" i="4"/>
  <c r="D917" i="4"/>
  <c r="E898" i="5" l="1"/>
  <c r="E917" i="4"/>
  <c r="D918" i="4"/>
  <c r="E899" i="5" l="1"/>
  <c r="D919" i="4"/>
  <c r="E918" i="4"/>
  <c r="E900" i="5" l="1"/>
  <c r="D920" i="4"/>
  <c r="E919" i="4"/>
  <c r="E901" i="5" l="1"/>
  <c r="E920" i="4"/>
  <c r="D921" i="4"/>
  <c r="E902" i="5" l="1"/>
  <c r="D922" i="4"/>
  <c r="E921" i="4"/>
  <c r="E903" i="5" l="1"/>
  <c r="D923" i="4"/>
  <c r="E922" i="4"/>
  <c r="E904" i="5" l="1"/>
  <c r="D924" i="4"/>
  <c r="E923" i="4"/>
  <c r="E905" i="5" l="1"/>
  <c r="E924" i="4"/>
  <c r="D925" i="4"/>
  <c r="E906" i="5" l="1"/>
  <c r="D926" i="4"/>
  <c r="E925" i="4"/>
  <c r="E907" i="5" l="1"/>
  <c r="D927" i="4"/>
  <c r="E926" i="4"/>
  <c r="E908" i="5" l="1"/>
  <c r="E927" i="4"/>
  <c r="D928" i="4"/>
  <c r="E909" i="5" l="1"/>
  <c r="D929" i="4"/>
  <c r="E928" i="4"/>
  <c r="E910" i="5" l="1"/>
  <c r="E929" i="4"/>
  <c r="D930" i="4"/>
  <c r="E911" i="5" l="1"/>
  <c r="E930" i="4"/>
  <c r="D931" i="4"/>
  <c r="E912" i="5" l="1"/>
  <c r="E931" i="4"/>
  <c r="D932" i="4"/>
  <c r="E913" i="5" l="1"/>
  <c r="E932" i="4"/>
  <c r="D933" i="4"/>
  <c r="E914" i="5" l="1"/>
  <c r="E933" i="4"/>
  <c r="D934" i="4"/>
  <c r="E915" i="5" l="1"/>
  <c r="D935" i="4"/>
  <c r="E934" i="4"/>
  <c r="E916" i="5" l="1"/>
  <c r="E935" i="4"/>
  <c r="D936" i="4"/>
  <c r="E917" i="5" l="1"/>
  <c r="E936" i="4"/>
  <c r="D937" i="4"/>
  <c r="E918" i="5" l="1"/>
  <c r="D938" i="4"/>
  <c r="E937" i="4"/>
  <c r="E919" i="5" l="1"/>
  <c r="E938" i="4"/>
  <c r="D939" i="4"/>
  <c r="E920" i="5" l="1"/>
  <c r="E939" i="4"/>
  <c r="D940" i="4"/>
  <c r="E921" i="5" l="1"/>
  <c r="E940" i="4"/>
  <c r="D941" i="4"/>
  <c r="E922" i="5" l="1"/>
  <c r="E941" i="4"/>
  <c r="D942" i="4"/>
  <c r="E923" i="5" l="1"/>
  <c r="D943" i="4"/>
  <c r="E942" i="4"/>
  <c r="E924" i="5" l="1"/>
  <c r="E943" i="4"/>
  <c r="D944" i="4"/>
  <c r="E925" i="5" l="1"/>
  <c r="E944" i="4"/>
  <c r="D945" i="4"/>
  <c r="E926" i="5" l="1"/>
  <c r="D946" i="4"/>
  <c r="E945" i="4"/>
  <c r="E927" i="5" l="1"/>
  <c r="E946" i="4"/>
  <c r="D947" i="4"/>
  <c r="E928" i="5" l="1"/>
  <c r="E947" i="4"/>
  <c r="D948" i="4"/>
  <c r="E929" i="5" l="1"/>
  <c r="E948" i="4"/>
  <c r="D949" i="4"/>
  <c r="E930" i="5" l="1"/>
  <c r="E949" i="4"/>
  <c r="D950" i="4"/>
  <c r="E931" i="5" l="1"/>
  <c r="D951" i="4"/>
  <c r="E950" i="4"/>
  <c r="E932" i="5" l="1"/>
  <c r="E951" i="4"/>
  <c r="D952" i="4"/>
  <c r="E933" i="5" l="1"/>
  <c r="E952" i="4"/>
  <c r="D953" i="4"/>
  <c r="E934" i="5" l="1"/>
  <c r="D954" i="4"/>
  <c r="E953" i="4"/>
  <c r="E935" i="5" l="1"/>
  <c r="D955" i="4"/>
  <c r="E954" i="4"/>
  <c r="E936" i="5" l="1"/>
  <c r="E955" i="4"/>
  <c r="D956" i="4"/>
  <c r="E937" i="5" l="1"/>
  <c r="E956" i="4"/>
  <c r="D957" i="4"/>
  <c r="E938" i="5" l="1"/>
  <c r="D958" i="4"/>
  <c r="E957" i="4"/>
  <c r="E939" i="5" l="1"/>
  <c r="D959" i="4"/>
  <c r="E958" i="4"/>
  <c r="E940" i="5" l="1"/>
  <c r="E959" i="4"/>
  <c r="D960" i="4"/>
  <c r="E941" i="5" l="1"/>
  <c r="D961" i="4"/>
  <c r="E960" i="4"/>
  <c r="E942" i="5" l="1"/>
  <c r="D962" i="4"/>
  <c r="E961" i="4"/>
  <c r="E943" i="5" l="1"/>
  <c r="E962" i="4"/>
  <c r="D963" i="4"/>
  <c r="E944" i="5" l="1"/>
  <c r="E963" i="4"/>
  <c r="D964" i="4"/>
  <c r="E945" i="5" l="1"/>
  <c r="E964" i="4"/>
  <c r="D965" i="4"/>
  <c r="E946" i="5" l="1"/>
  <c r="E965" i="4"/>
  <c r="D966" i="4"/>
  <c r="E947" i="5" l="1"/>
  <c r="D967" i="4"/>
  <c r="E966" i="4"/>
  <c r="E948" i="5" l="1"/>
  <c r="D968" i="4"/>
  <c r="E967" i="4"/>
  <c r="E949" i="5" l="1"/>
  <c r="E968" i="4"/>
  <c r="D969" i="4"/>
  <c r="E950" i="5" l="1"/>
  <c r="D970" i="4"/>
  <c r="E969" i="4"/>
  <c r="E951" i="5" l="1"/>
  <c r="E970" i="4"/>
  <c r="D971" i="4"/>
  <c r="E952" i="5" l="1"/>
  <c r="E971" i="4"/>
  <c r="D972" i="4"/>
  <c r="E953" i="5" l="1"/>
  <c r="E972" i="4"/>
  <c r="D973" i="4"/>
  <c r="E954" i="5" l="1"/>
  <c r="E973" i="4"/>
  <c r="D974" i="4"/>
  <c r="E955" i="5" l="1"/>
  <c r="D975" i="4"/>
  <c r="E974" i="4"/>
  <c r="E956" i="5" l="1"/>
  <c r="E975" i="4"/>
  <c r="D976" i="4"/>
  <c r="E957" i="5" l="1"/>
  <c r="E976" i="4"/>
  <c r="D977" i="4"/>
  <c r="E958" i="5" l="1"/>
  <c r="D978" i="4"/>
  <c r="E977" i="4"/>
  <c r="E959" i="5" l="1"/>
  <c r="E978" i="4"/>
  <c r="D979" i="4"/>
  <c r="E960" i="5" l="1"/>
  <c r="E979" i="4"/>
  <c r="D980" i="4"/>
  <c r="E961" i="5" l="1"/>
  <c r="E980" i="4"/>
  <c r="D981" i="4"/>
  <c r="E962" i="5" l="1"/>
  <c r="D982" i="4"/>
  <c r="E981" i="4"/>
  <c r="E963" i="5" l="1"/>
  <c r="D983" i="4"/>
  <c r="E982" i="4"/>
  <c r="E964" i="5" l="1"/>
  <c r="D984" i="4"/>
  <c r="E983" i="4"/>
  <c r="E965" i="5" l="1"/>
  <c r="D985" i="4"/>
  <c r="E984" i="4"/>
  <c r="E966" i="5" l="1"/>
  <c r="E985" i="4"/>
  <c r="D986" i="4"/>
  <c r="E967" i="5" l="1"/>
  <c r="E986" i="4"/>
  <c r="D987" i="4"/>
  <c r="E968" i="5" l="1"/>
  <c r="D988" i="4"/>
  <c r="E987" i="4"/>
  <c r="E969" i="5" l="1"/>
  <c r="E988" i="4"/>
  <c r="D989" i="4"/>
  <c r="E970" i="5" l="1"/>
  <c r="E989" i="4"/>
  <c r="D990" i="4"/>
  <c r="E971" i="5" l="1"/>
  <c r="D991" i="4"/>
  <c r="E990" i="4"/>
  <c r="E972" i="5" l="1"/>
  <c r="D992" i="4"/>
  <c r="E991" i="4"/>
  <c r="E973" i="5" l="1"/>
  <c r="E992" i="4"/>
  <c r="D993" i="4"/>
  <c r="E974" i="5" l="1"/>
  <c r="D994" i="4"/>
  <c r="E993" i="4"/>
  <c r="E975" i="5" l="1"/>
  <c r="E994" i="4"/>
  <c r="D995" i="4"/>
  <c r="E976" i="5" l="1"/>
  <c r="E995" i="4"/>
  <c r="D996" i="4"/>
  <c r="E977" i="5" l="1"/>
  <c r="E996" i="4"/>
  <c r="D997" i="4"/>
  <c r="E978" i="5" l="1"/>
  <c r="D998" i="4"/>
  <c r="E997" i="4"/>
  <c r="E979" i="5" l="1"/>
  <c r="D999" i="4"/>
  <c r="E998" i="4"/>
  <c r="E980" i="5" l="1"/>
  <c r="E999" i="4"/>
  <c r="D1000" i="4"/>
  <c r="E981" i="5" l="1"/>
  <c r="D1001" i="4"/>
  <c r="E1001" i="4" s="1"/>
  <c r="H3" i="4" s="1"/>
  <c r="E1000" i="4"/>
  <c r="E982" i="5" l="1"/>
  <c r="E983" i="5" l="1"/>
  <c r="E984" i="5" l="1"/>
  <c r="E985" i="5" l="1"/>
  <c r="E986" i="5" l="1"/>
  <c r="E987" i="5" l="1"/>
  <c r="E988" i="5" l="1"/>
  <c r="E989" i="5" l="1"/>
  <c r="E990" i="5" l="1"/>
  <c r="E991" i="5" l="1"/>
  <c r="E992" i="5" l="1"/>
  <c r="E993" i="5" l="1"/>
  <c r="E994" i="5" l="1"/>
  <c r="E995" i="5" l="1"/>
  <c r="E996" i="5" l="1"/>
  <c r="E997" i="5" l="1"/>
  <c r="E998" i="5" l="1"/>
  <c r="E999" i="5" l="1"/>
  <c r="E1001" i="5" l="1"/>
  <c r="H10" i="5" s="1"/>
  <c r="E1000" i="5"/>
</calcChain>
</file>

<file path=xl/sharedStrings.xml><?xml version="1.0" encoding="utf-8"?>
<sst xmlns="http://schemas.openxmlformats.org/spreadsheetml/2006/main" count="108" uniqueCount="87">
  <si>
    <t>Std dev</t>
  </si>
  <si>
    <t>Mean return</t>
  </si>
  <si>
    <t>Z value</t>
  </si>
  <si>
    <t>Distance to mean:</t>
  </si>
  <si>
    <t xml:space="preserve">VaR </t>
  </si>
  <si>
    <t>Confidence</t>
  </si>
  <si>
    <t>1-confidence</t>
  </si>
  <si>
    <t>S0</t>
  </si>
  <si>
    <t>u</t>
  </si>
  <si>
    <t>V</t>
  </si>
  <si>
    <t>V2</t>
  </si>
  <si>
    <t>T</t>
  </si>
  <si>
    <t>ln(s0/v)</t>
  </si>
  <si>
    <t>volatility</t>
  </si>
  <si>
    <t>volatility sqrtT</t>
  </si>
  <si>
    <t>u-0.5*volatility2*t</t>
  </si>
  <si>
    <t>-D2</t>
  </si>
  <si>
    <t>N(d2)</t>
  </si>
  <si>
    <t>QUESTION 3</t>
  </si>
  <si>
    <t xml:space="preserve">q </t>
  </si>
  <si>
    <t>N-1(q)</t>
  </si>
  <si>
    <t>QUESTION 2</t>
  </si>
  <si>
    <t>QUESTION 1</t>
  </si>
  <si>
    <t>Date</t>
  </si>
  <si>
    <t>NASDAQ</t>
  </si>
  <si>
    <t>Return</t>
  </si>
  <si>
    <t>Var</t>
  </si>
  <si>
    <t>Lambda</t>
  </si>
  <si>
    <t>Likelyhooh</t>
  </si>
  <si>
    <t>Sum likelyhood</t>
  </si>
  <si>
    <t>w</t>
  </si>
  <si>
    <t>alpha</t>
  </si>
  <si>
    <t>beta</t>
  </si>
  <si>
    <t>.1* beta</t>
  </si>
  <si>
    <t>w*100000</t>
  </si>
  <si>
    <t>Variable X</t>
  </si>
  <si>
    <t>Min</t>
  </si>
  <si>
    <t>MAX</t>
  </si>
  <si>
    <t>P(x&lt;v)</t>
  </si>
  <si>
    <t>v</t>
  </si>
  <si>
    <t>Variable y</t>
  </si>
  <si>
    <t>NORMINV</t>
  </si>
  <si>
    <t>N</t>
  </si>
  <si>
    <t>coupon</t>
  </si>
  <si>
    <t>Pmt frew</t>
  </si>
  <si>
    <t>YTM (contineously compounded)</t>
  </si>
  <si>
    <t>FV</t>
  </si>
  <si>
    <t>Time</t>
  </si>
  <si>
    <t>CF</t>
  </si>
  <si>
    <t>PV(CF)</t>
  </si>
  <si>
    <t>PRICE</t>
  </si>
  <si>
    <t>w=weight(PV(CF))</t>
  </si>
  <si>
    <t>t*w</t>
  </si>
  <si>
    <t>t*t*w</t>
  </si>
  <si>
    <t>DURATION</t>
  </si>
  <si>
    <t>CONVEXITY</t>
  </si>
  <si>
    <t>delta(p) = -D*P*delta® + 1/2*C*P*Delta®^2</t>
  </si>
  <si>
    <t>Delta R</t>
  </si>
  <si>
    <t>delta(P)</t>
  </si>
  <si>
    <t>SECOND PART - CHANGE IN PRICE</t>
  </si>
  <si>
    <t>Change in price</t>
  </si>
  <si>
    <t>VERIFICATION</t>
  </si>
  <si>
    <t>y+alpha+beta=1</t>
  </si>
  <si>
    <t>y=</t>
  </si>
  <si>
    <t>w = VL * y</t>
  </si>
  <si>
    <t>VL = w/y</t>
  </si>
  <si>
    <t>LR Vol = sqrt(VL)</t>
  </si>
  <si>
    <t>Current Price</t>
  </si>
  <si>
    <t># bought</t>
  </si>
  <si>
    <t>Mean annual growth rate</t>
  </si>
  <si>
    <t>S1</t>
  </si>
  <si>
    <t>S2</t>
  </si>
  <si>
    <t>S3</t>
  </si>
  <si>
    <t>S4</t>
  </si>
  <si>
    <t>TIME</t>
  </si>
  <si>
    <t>Stock Value at T=t</t>
  </si>
  <si>
    <t>Portfolio Value at T=0</t>
  </si>
  <si>
    <t>Portfolio Value at T=t</t>
  </si>
  <si>
    <t>TOTAL</t>
  </si>
  <si>
    <t>@RISK Copula: Copula1</t>
  </si>
  <si>
    <t>Type</t>
  </si>
  <si>
    <t>t</t>
  </si>
  <si>
    <t>Matrix</t>
  </si>
  <si>
    <t>Certanty</t>
  </si>
  <si>
    <t>Risk</t>
  </si>
  <si>
    <t>Portfolio return</t>
  </si>
  <si>
    <t>VAR in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</si>
</sst>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164" formatCode="0.0000000000000"/>
    <numFmt numFmtId="165" formatCode="0.0%"/>
    <numFmt numFmtId="167" formatCode="_-&quot;$&quot;* #,##0_-;\-&quot;$&quot;* #,##0_-;_-&quot;$&quot;* &quot;-&quot;??_-;_-@_-"/>
    <numFmt numFmtId="170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5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0C0C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47">
    <xf numFmtId="0" fontId="0" fillId="0" borderId="0" xfId="0"/>
    <xf numFmtId="9" fontId="0" fillId="0" borderId="0" xfId="2" applyFont="1"/>
    <xf numFmtId="9" fontId="0" fillId="0" borderId="0" xfId="0" applyNumberFormat="1"/>
    <xf numFmtId="10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9" fontId="0" fillId="0" borderId="4" xfId="2" applyFont="1" applyBorder="1"/>
    <xf numFmtId="0" fontId="0" fillId="0" borderId="4" xfId="0" applyBorder="1"/>
    <xf numFmtId="44" fontId="0" fillId="0" borderId="4" xfId="1" applyFont="1" applyBorder="1"/>
    <xf numFmtId="0" fontId="0" fillId="0" borderId="5" xfId="0" applyBorder="1"/>
    <xf numFmtId="44" fontId="0" fillId="0" borderId="6" xfId="1" applyFont="1" applyBorder="1"/>
    <xf numFmtId="44" fontId="0" fillId="0" borderId="2" xfId="1" applyFont="1" applyBorder="1"/>
    <xf numFmtId="2" fontId="0" fillId="0" borderId="4" xfId="0" applyNumberFormat="1" applyBorder="1"/>
    <xf numFmtId="0" fontId="0" fillId="0" borderId="3" xfId="0" quotePrefix="1" applyBorder="1"/>
    <xf numFmtId="0" fontId="0" fillId="0" borderId="6" xfId="0" applyBorder="1"/>
    <xf numFmtId="44" fontId="0" fillId="0" borderId="6" xfId="0" applyNumberFormat="1" applyBorder="1"/>
    <xf numFmtId="14" fontId="0" fillId="0" borderId="0" xfId="0" applyNumberFormat="1"/>
    <xf numFmtId="164" fontId="0" fillId="0" borderId="0" xfId="0" applyNumberFormat="1"/>
    <xf numFmtId="0" fontId="0" fillId="0" borderId="7" xfId="0" applyBorder="1"/>
    <xf numFmtId="10" fontId="0" fillId="0" borderId="7" xfId="2" applyNumberFormat="1" applyFont="1" applyBorder="1"/>
    <xf numFmtId="165" fontId="0" fillId="0" borderId="0" xfId="0" applyNumberFormat="1"/>
    <xf numFmtId="0" fontId="0" fillId="0" borderId="0" xfId="0" applyAlignment="1">
      <alignment horizontal="right"/>
    </xf>
    <xf numFmtId="44" fontId="0" fillId="0" borderId="0" xfId="1" applyFont="1"/>
    <xf numFmtId="167" fontId="0" fillId="0" borderId="0" xfId="1" applyNumberFormat="1" applyFont="1"/>
    <xf numFmtId="167" fontId="0" fillId="0" borderId="0" xfId="0" applyNumberFormat="1"/>
    <xf numFmtId="2" fontId="0" fillId="0" borderId="0" xfId="2" applyNumberFormat="1" applyFont="1"/>
    <xf numFmtId="0" fontId="3" fillId="0" borderId="0" xfId="0" applyFont="1"/>
    <xf numFmtId="167" fontId="3" fillId="0" borderId="0" xfId="0" applyNumberFormat="1" applyFont="1"/>
    <xf numFmtId="44" fontId="3" fillId="0" borderId="0" xfId="1" applyFont="1"/>
    <xf numFmtId="167" fontId="3" fillId="0" borderId="0" xfId="1" applyNumberFormat="1" applyFont="1"/>
    <xf numFmtId="170" fontId="4" fillId="2" borderId="9" xfId="0" applyNumberFormat="1" applyFont="1" applyFill="1" applyBorder="1" applyAlignment="1">
      <alignment horizontal="right"/>
    </xf>
    <xf numFmtId="170" fontId="4" fillId="2" borderId="10" xfId="0" applyNumberFormat="1" applyFont="1" applyFill="1" applyBorder="1" applyAlignment="1">
      <alignment horizontal="right"/>
    </xf>
    <xf numFmtId="170" fontId="4" fillId="2" borderId="12" xfId="0" applyNumberFormat="1" applyFont="1" applyFill="1" applyBorder="1" applyAlignment="1">
      <alignment horizontal="right"/>
    </xf>
    <xf numFmtId="170" fontId="4" fillId="2" borderId="13" xfId="0" applyNumberFormat="1" applyFont="1" applyFill="1" applyBorder="1" applyAlignment="1">
      <alignment horizontal="right"/>
    </xf>
    <xf numFmtId="170" fontId="4" fillId="2" borderId="15" xfId="0" applyNumberFormat="1" applyFont="1" applyFill="1" applyBorder="1" applyAlignment="1">
      <alignment horizontal="right"/>
    </xf>
    <xf numFmtId="170" fontId="4" fillId="2" borderId="16" xfId="0" applyNumberFormat="1" applyFont="1" applyFill="1" applyBorder="1" applyAlignment="1">
      <alignment horizontal="right"/>
    </xf>
    <xf numFmtId="170" fontId="4" fillId="3" borderId="18" xfId="0" applyNumberFormat="1" applyFont="1" applyFill="1" applyBorder="1" applyAlignment="1">
      <alignment horizontal="center"/>
    </xf>
    <xf numFmtId="170" fontId="4" fillId="3" borderId="19" xfId="0" applyNumberFormat="1" applyFont="1" applyFill="1" applyBorder="1" applyAlignment="1">
      <alignment horizontal="center"/>
    </xf>
    <xf numFmtId="170" fontId="4" fillId="3" borderId="14" xfId="0" applyNumberFormat="1" applyFont="1" applyFill="1" applyBorder="1" applyAlignment="1">
      <alignment horizontal="left"/>
    </xf>
    <xf numFmtId="170" fontId="4" fillId="3" borderId="8" xfId="0" applyNumberFormat="1" applyFont="1" applyFill="1" applyBorder="1" applyAlignment="1">
      <alignment horizontal="left"/>
    </xf>
    <xf numFmtId="170" fontId="4" fillId="3" borderId="11" xfId="0" applyNumberFormat="1" applyFont="1" applyFill="1" applyBorder="1" applyAlignment="1">
      <alignment horizontal="left"/>
    </xf>
    <xf numFmtId="170" fontId="4" fillId="3" borderId="17" xfId="0" quotePrefix="1" applyNumberFormat="1" applyFont="1" applyFill="1" applyBorder="1" applyAlignment="1">
      <alignment horizontal="left"/>
    </xf>
    <xf numFmtId="170" fontId="4" fillId="3" borderId="20" xfId="0" applyNumberFormat="1" applyFont="1" applyFill="1" applyBorder="1" applyAlignment="1">
      <alignment horizontal="left"/>
    </xf>
    <xf numFmtId="170" fontId="4" fillId="2" borderId="21" xfId="0" applyNumberFormat="1" applyFont="1" applyFill="1" applyBorder="1" applyAlignment="1">
      <alignment horizontal="right"/>
    </xf>
    <xf numFmtId="0" fontId="4" fillId="2" borderId="21" xfId="0" applyNumberFormat="1" applyFont="1" applyFill="1" applyBorder="1" applyAlignment="1">
      <alignment horizontal="right"/>
    </xf>
    <xf numFmtId="170" fontId="4" fillId="2" borderId="22" xfId="0" applyNumberFormat="1" applyFont="1" applyFill="1" applyBorder="1" applyAlignment="1">
      <alignment horizontal="right"/>
    </xf>
  </cellXfs>
  <cellStyles count="4">
    <cellStyle name="Currency" xfId="1" builtinId="4"/>
    <cellStyle name="Hyperlink 2" xfId="3"/>
    <cellStyle name="Normal" xfId="0" builtinId="0"/>
    <cellStyle name="Percent" xfId="2" builtinId="5"/>
  </cellStyles>
  <dxfs count="6"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7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37"/>
  <sheetViews>
    <sheetView workbookViewId="0">
      <selection activeCell="L13" sqref="L13"/>
    </sheetView>
  </sheetViews>
  <sheetFormatPr defaultRowHeight="15" x14ac:dyDescent="0.25"/>
  <cols>
    <col min="3" max="3" width="18.140625" customWidth="1"/>
    <col min="6" max="6" width="19.28515625" customWidth="1"/>
  </cols>
  <sheetData>
    <row r="2" spans="3:4" ht="15.75" thickBot="1" x14ac:dyDescent="0.3">
      <c r="C2" t="s">
        <v>22</v>
      </c>
    </row>
    <row r="3" spans="3:4" x14ac:dyDescent="0.25">
      <c r="C3" s="4"/>
      <c r="D3" s="5"/>
    </row>
    <row r="4" spans="3:4" x14ac:dyDescent="0.25">
      <c r="C4" s="6" t="s">
        <v>5</v>
      </c>
      <c r="D4" s="7">
        <v>0.99</v>
      </c>
    </row>
    <row r="5" spans="3:4" x14ac:dyDescent="0.25">
      <c r="C5" s="6" t="s">
        <v>6</v>
      </c>
      <c r="D5" s="7">
        <f>1-D4</f>
        <v>1.0000000000000009E-2</v>
      </c>
    </row>
    <row r="6" spans="3:4" x14ac:dyDescent="0.25">
      <c r="C6" s="6"/>
      <c r="D6" s="8"/>
    </row>
    <row r="7" spans="3:4" x14ac:dyDescent="0.25">
      <c r="C7" s="6" t="s">
        <v>0</v>
      </c>
      <c r="D7" s="9">
        <v>10</v>
      </c>
    </row>
    <row r="8" spans="3:4" x14ac:dyDescent="0.25">
      <c r="C8" s="6" t="s">
        <v>1</v>
      </c>
      <c r="D8" s="8">
        <v>0</v>
      </c>
    </row>
    <row r="9" spans="3:4" x14ac:dyDescent="0.25">
      <c r="C9" s="6" t="s">
        <v>2</v>
      </c>
      <c r="D9" s="8">
        <f>NORMSINV(D5)</f>
        <v>-2.3263478740408408</v>
      </c>
    </row>
    <row r="10" spans="3:4" x14ac:dyDescent="0.25">
      <c r="C10" s="6"/>
      <c r="D10" s="8"/>
    </row>
    <row r="11" spans="3:4" x14ac:dyDescent="0.25">
      <c r="C11" s="6" t="s">
        <v>3</v>
      </c>
      <c r="D11" s="8">
        <f>D9*D7</f>
        <v>-23.263478740408409</v>
      </c>
    </row>
    <row r="12" spans="3:4" x14ac:dyDescent="0.25">
      <c r="C12" s="6"/>
      <c r="D12" s="8"/>
    </row>
    <row r="13" spans="3:4" ht="15.75" thickBot="1" x14ac:dyDescent="0.3">
      <c r="C13" s="10" t="s">
        <v>4</v>
      </c>
      <c r="D13" s="11">
        <f>D11+D8</f>
        <v>-23.263478740408409</v>
      </c>
    </row>
    <row r="21" spans="3:7" x14ac:dyDescent="0.25">
      <c r="C21" t="s">
        <v>21</v>
      </c>
      <c r="F21" t="s">
        <v>18</v>
      </c>
    </row>
    <row r="22" spans="3:7" ht="15.75" thickBot="1" x14ac:dyDescent="0.3"/>
    <row r="23" spans="3:7" x14ac:dyDescent="0.25">
      <c r="C23" s="4" t="s">
        <v>7</v>
      </c>
      <c r="D23" s="12">
        <v>25</v>
      </c>
      <c r="F23" s="4" t="s">
        <v>19</v>
      </c>
      <c r="G23" s="5">
        <v>0.2</v>
      </c>
    </row>
    <row r="24" spans="3:7" x14ac:dyDescent="0.25">
      <c r="C24" s="6" t="s">
        <v>8</v>
      </c>
      <c r="D24" s="7">
        <v>0.1</v>
      </c>
      <c r="F24" s="6" t="s">
        <v>20</v>
      </c>
      <c r="G24" s="8">
        <f>NORMSINV(G23)</f>
        <v>-0.84162123357291452</v>
      </c>
    </row>
    <row r="25" spans="3:7" x14ac:dyDescent="0.25">
      <c r="C25" s="6" t="s">
        <v>13</v>
      </c>
      <c r="D25" s="7">
        <v>0.3</v>
      </c>
      <c r="F25" s="6"/>
      <c r="G25" s="8"/>
    </row>
    <row r="26" spans="3:7" x14ac:dyDescent="0.25">
      <c r="C26" s="6" t="s">
        <v>10</v>
      </c>
      <c r="D26" s="9">
        <v>40</v>
      </c>
      <c r="F26" s="6" t="str">
        <f>C32</f>
        <v>u-0.5*volatility2*t</v>
      </c>
      <c r="G26" s="13">
        <f>D32</f>
        <v>1.0000000000000009E-2</v>
      </c>
    </row>
    <row r="27" spans="3:7" x14ac:dyDescent="0.25">
      <c r="C27" s="6" t="s">
        <v>11</v>
      </c>
      <c r="D27" s="8">
        <v>2</v>
      </c>
      <c r="F27" s="6" t="str">
        <f>C33</f>
        <v>volatility sqrtT</v>
      </c>
      <c r="G27" s="8">
        <f>D33</f>
        <v>0.42426406871192851</v>
      </c>
    </row>
    <row r="28" spans="3:7" x14ac:dyDescent="0.25">
      <c r="C28" s="6"/>
      <c r="D28" s="8"/>
      <c r="F28" s="6"/>
      <c r="G28" s="8"/>
    </row>
    <row r="29" spans="3:7" ht="15.75" thickBot="1" x14ac:dyDescent="0.3">
      <c r="C29" s="6"/>
      <c r="D29" s="8"/>
      <c r="F29" s="10" t="s">
        <v>9</v>
      </c>
      <c r="G29" s="16">
        <f>D23*EXP(G26-G24*G27)</f>
        <v>36.087461341255448</v>
      </c>
    </row>
    <row r="30" spans="3:7" x14ac:dyDescent="0.25">
      <c r="C30" s="6"/>
      <c r="D30" s="8"/>
    </row>
    <row r="31" spans="3:7" x14ac:dyDescent="0.25">
      <c r="C31" s="6" t="s">
        <v>12</v>
      </c>
      <c r="D31" s="8">
        <f>LN(D23/D26)</f>
        <v>-0.47000362924573558</v>
      </c>
    </row>
    <row r="32" spans="3:7" x14ac:dyDescent="0.25">
      <c r="C32" s="6" t="s">
        <v>15</v>
      </c>
      <c r="D32" s="13">
        <f>D24-1/2*D25*D25*D27</f>
        <v>1.0000000000000009E-2</v>
      </c>
    </row>
    <row r="33" spans="3:4" x14ac:dyDescent="0.25">
      <c r="C33" s="6" t="s">
        <v>14</v>
      </c>
      <c r="D33" s="8">
        <f>D25*SQRT(D27)</f>
        <v>0.42426406871192851</v>
      </c>
    </row>
    <row r="34" spans="3:4" x14ac:dyDescent="0.25">
      <c r="C34" s="6"/>
      <c r="D34" s="8"/>
    </row>
    <row r="35" spans="3:4" x14ac:dyDescent="0.25">
      <c r="C35" s="14" t="s">
        <v>16</v>
      </c>
      <c r="D35" s="8">
        <f>(D31-D32)/D33</f>
        <v>-1.1313794041127101</v>
      </c>
    </row>
    <row r="36" spans="3:4" x14ac:dyDescent="0.25">
      <c r="C36" s="6"/>
      <c r="D36" s="8"/>
    </row>
    <row r="37" spans="3:4" ht="15.75" thickBot="1" x14ac:dyDescent="0.3">
      <c r="C37" s="10" t="s">
        <v>17</v>
      </c>
      <c r="D37" s="15">
        <f>NORMSDIST(D35)</f>
        <v>0.12894771819685433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1"/>
  <sheetViews>
    <sheetView workbookViewId="0">
      <selection activeCell="H3" sqref="G3:H3"/>
    </sheetView>
  </sheetViews>
  <sheetFormatPr defaultRowHeight="15" x14ac:dyDescent="0.25"/>
  <cols>
    <col min="1" max="1" width="12" customWidth="1"/>
    <col min="4" max="4" width="16.42578125" style="18" bestFit="1" customWidth="1"/>
    <col min="5" max="5" width="17" customWidth="1"/>
    <col min="7" max="7" width="16.5703125" customWidth="1"/>
    <col min="8" max="8" width="18.85546875" bestFit="1" customWidth="1"/>
  </cols>
  <sheetData>
    <row r="1" spans="1:8" x14ac:dyDescent="0.25">
      <c r="A1" t="s">
        <v>23</v>
      </c>
      <c r="B1" t="s">
        <v>24</v>
      </c>
      <c r="C1" t="s">
        <v>25</v>
      </c>
      <c r="D1" s="18" t="s">
        <v>26</v>
      </c>
      <c r="E1" t="s">
        <v>28</v>
      </c>
      <c r="G1" t="s">
        <v>27</v>
      </c>
      <c r="H1">
        <v>0.89783935533058368</v>
      </c>
    </row>
    <row r="2" spans="1:8" x14ac:dyDescent="0.25">
      <c r="A2" s="17">
        <v>38806</v>
      </c>
      <c r="B2">
        <v>2340.8200000000002</v>
      </c>
    </row>
    <row r="3" spans="1:8" x14ac:dyDescent="0.25">
      <c r="A3" s="17">
        <v>38807</v>
      </c>
      <c r="B3">
        <v>2339.79</v>
      </c>
      <c r="C3">
        <f>(B3-B2)/B2</f>
        <v>-4.4001674626848711E-4</v>
      </c>
      <c r="G3" t="s">
        <v>29</v>
      </c>
      <c r="H3" s="18">
        <f>SUM(E4:E1001)</f>
        <v>7467.3967020405889</v>
      </c>
    </row>
    <row r="4" spans="1:8" x14ac:dyDescent="0.25">
      <c r="A4" s="17">
        <v>38810</v>
      </c>
      <c r="B4">
        <v>2336.7399999999998</v>
      </c>
      <c r="C4">
        <f>(B4-B3)/B3</f>
        <v>-1.3035357873998016E-3</v>
      </c>
      <c r="D4" s="18">
        <f>C3*C3</f>
        <v>1.9361473699670616E-7</v>
      </c>
      <c r="E4" s="18">
        <f>-LN(D4)-C4*C4/D4</f>
        <v>6.6811754310039397</v>
      </c>
    </row>
    <row r="5" spans="1:8" x14ac:dyDescent="0.25">
      <c r="A5" s="17">
        <v>38811</v>
      </c>
      <c r="B5">
        <v>2345.36</v>
      </c>
      <c r="C5">
        <f>(B5-B4)/B4</f>
        <v>3.6888999204020756E-3</v>
      </c>
      <c r="D5" s="18">
        <f>$H$1*D4+(1-$H$1)*C4*C4</f>
        <v>3.474268649625839E-7</v>
      </c>
      <c r="E5" s="18">
        <f>-LN(D5)-C5*C5/D5</f>
        <v>-24.295193867608944</v>
      </c>
    </row>
    <row r="6" spans="1:8" x14ac:dyDescent="0.25">
      <c r="A6" s="17">
        <v>38812</v>
      </c>
      <c r="B6">
        <v>2359.75</v>
      </c>
      <c r="C6">
        <f t="shared" ref="C6:C69" si="0">(B6-B5)/B5</f>
        <v>6.1355186410614456E-3</v>
      </c>
      <c r="D6" s="18">
        <f t="shared" ref="D6:D24" si="1">$H$1*D5+(1-$H$1)*C5*C5</f>
        <v>1.7021337898521143E-6</v>
      </c>
      <c r="E6" s="18">
        <f t="shared" ref="E6:E24" si="2">-LN(D6)-C6*C6/D6</f>
        <v>-8.8324884589473651</v>
      </c>
    </row>
    <row r="7" spans="1:8" x14ac:dyDescent="0.25">
      <c r="A7" s="17">
        <v>38813</v>
      </c>
      <c r="B7">
        <v>2361.17</v>
      </c>
      <c r="C7">
        <f t="shared" si="0"/>
        <v>6.0175866087512349E-4</v>
      </c>
      <c r="D7" s="18">
        <f t="shared" si="1"/>
        <v>5.3740381845924845E-6</v>
      </c>
      <c r="E7" s="18">
        <f t="shared" si="2"/>
        <v>12.066548933993431</v>
      </c>
    </row>
    <row r="8" spans="1:8" x14ac:dyDescent="0.25">
      <c r="A8" s="17">
        <v>38814</v>
      </c>
      <c r="B8">
        <v>2339.02</v>
      </c>
      <c r="C8">
        <f t="shared" si="0"/>
        <v>-9.3809424988459487E-3</v>
      </c>
      <c r="D8" s="18">
        <f t="shared" si="1"/>
        <v>4.8620167263433949E-6</v>
      </c>
      <c r="E8" s="18">
        <f t="shared" si="2"/>
        <v>-5.8658562549103497</v>
      </c>
    </row>
    <row r="9" spans="1:8" x14ac:dyDescent="0.25">
      <c r="A9" s="17">
        <v>38817</v>
      </c>
      <c r="B9">
        <v>2333.27</v>
      </c>
      <c r="C9">
        <f t="shared" si="0"/>
        <v>-2.458294499405734E-3</v>
      </c>
      <c r="D9" s="18">
        <f t="shared" si="1"/>
        <v>1.3355659409582994E-5</v>
      </c>
      <c r="E9" s="18">
        <f t="shared" si="2"/>
        <v>10.771087111826329</v>
      </c>
    </row>
    <row r="10" spans="1:8" x14ac:dyDescent="0.25">
      <c r="A10" s="17">
        <v>38818</v>
      </c>
      <c r="B10">
        <v>2310.35</v>
      </c>
      <c r="C10">
        <f t="shared" si="0"/>
        <v>-9.8231237705023733E-3</v>
      </c>
      <c r="D10" s="18">
        <f t="shared" si="1"/>
        <v>1.2608615052356488E-5</v>
      </c>
      <c r="E10" s="18">
        <f t="shared" si="2"/>
        <v>3.6281278945477569</v>
      </c>
    </row>
    <row r="11" spans="1:8" x14ac:dyDescent="0.25">
      <c r="A11" s="17">
        <v>38819</v>
      </c>
      <c r="B11">
        <v>2314.6799999999998</v>
      </c>
      <c r="C11">
        <f t="shared" si="0"/>
        <v>1.8741749085636062E-3</v>
      </c>
      <c r="D11" s="18">
        <f t="shared" si="1"/>
        <v>2.1178375600775365E-5</v>
      </c>
      <c r="E11" s="18">
        <f t="shared" si="2"/>
        <v>10.596675288589049</v>
      </c>
    </row>
    <row r="12" spans="1:8" x14ac:dyDescent="0.25">
      <c r="A12" s="17">
        <v>38820</v>
      </c>
      <c r="B12">
        <v>2326.11</v>
      </c>
      <c r="C12">
        <f t="shared" si="0"/>
        <v>4.9380475918918776E-3</v>
      </c>
      <c r="D12" s="18">
        <f t="shared" si="1"/>
        <v>1.9373621587789587E-5</v>
      </c>
      <c r="E12" s="18">
        <f t="shared" si="2"/>
        <v>9.5929633452488279</v>
      </c>
    </row>
    <row r="13" spans="1:8" x14ac:dyDescent="0.25">
      <c r="A13" s="17">
        <v>38824</v>
      </c>
      <c r="B13">
        <v>2311.16</v>
      </c>
      <c r="C13">
        <f t="shared" si="0"/>
        <v>-6.427039134004958E-3</v>
      </c>
      <c r="D13" s="18">
        <f t="shared" si="1"/>
        <v>1.9885517156882829E-5</v>
      </c>
      <c r="E13" s="18">
        <f t="shared" si="2"/>
        <v>8.7482868996527543</v>
      </c>
    </row>
    <row r="14" spans="1:8" x14ac:dyDescent="0.25">
      <c r="A14" s="17">
        <v>38825</v>
      </c>
      <c r="B14">
        <v>2356.14</v>
      </c>
      <c r="C14">
        <f t="shared" si="0"/>
        <v>1.9462088301978236E-2</v>
      </c>
      <c r="D14" s="18">
        <f t="shared" si="1"/>
        <v>2.2073932493990221E-5</v>
      </c>
      <c r="E14" s="18">
        <f t="shared" si="2"/>
        <v>-6.4381710291229464</v>
      </c>
    </row>
    <row r="15" spans="1:8" x14ac:dyDescent="0.25">
      <c r="A15" s="17">
        <v>38826</v>
      </c>
      <c r="B15">
        <v>2370.88</v>
      </c>
      <c r="C15">
        <f t="shared" si="0"/>
        <v>6.2559949748318168E-3</v>
      </c>
      <c r="D15" s="18">
        <f t="shared" si="1"/>
        <v>5.8514527033826821E-5</v>
      </c>
      <c r="E15" s="18">
        <f t="shared" si="2"/>
        <v>9.0773849671267843</v>
      </c>
    </row>
    <row r="16" spans="1:8" x14ac:dyDescent="0.25">
      <c r="A16" s="17">
        <v>38827</v>
      </c>
      <c r="B16">
        <v>2362.5500000000002</v>
      </c>
      <c r="C16">
        <f t="shared" si="0"/>
        <v>-3.5134633553785626E-3</v>
      </c>
      <c r="D16" s="18">
        <f t="shared" si="1"/>
        <v>5.6534954714719395E-5</v>
      </c>
      <c r="E16" s="18">
        <f t="shared" si="2"/>
        <v>9.5623011360352024</v>
      </c>
    </row>
    <row r="17" spans="1:5" x14ac:dyDescent="0.25">
      <c r="A17" s="17">
        <v>38828</v>
      </c>
      <c r="B17">
        <v>2342.86</v>
      </c>
      <c r="C17">
        <f t="shared" si="0"/>
        <v>-8.3342151488857603E-3</v>
      </c>
      <c r="D17" s="18">
        <f t="shared" si="1"/>
        <v>5.2020421685198417E-5</v>
      </c>
      <c r="E17" s="18">
        <f t="shared" si="2"/>
        <v>8.5286458353260883</v>
      </c>
    </row>
    <row r="18" spans="1:5" x14ac:dyDescent="0.25">
      <c r="A18" s="17">
        <v>38831</v>
      </c>
      <c r="B18">
        <v>2333.38</v>
      </c>
      <c r="C18">
        <f t="shared" si="0"/>
        <v>-4.0463365288578995E-3</v>
      </c>
      <c r="D18" s="18">
        <f t="shared" si="1"/>
        <v>5.3801972609879478E-5</v>
      </c>
      <c r="E18" s="18">
        <f t="shared" si="2"/>
        <v>9.5258837156973222</v>
      </c>
    </row>
    <row r="19" spans="1:5" x14ac:dyDescent="0.25">
      <c r="A19" s="17">
        <v>38832</v>
      </c>
      <c r="B19">
        <v>2330.3000000000002</v>
      </c>
      <c r="C19">
        <f t="shared" si="0"/>
        <v>-1.3199736005279582E-3</v>
      </c>
      <c r="D19" s="18">
        <f t="shared" si="1"/>
        <v>4.9978188222011953E-5</v>
      </c>
      <c r="E19" s="18">
        <f t="shared" si="2"/>
        <v>9.8690620691895052</v>
      </c>
    </row>
    <row r="20" spans="1:5" x14ac:dyDescent="0.25">
      <c r="A20" s="17">
        <v>38833</v>
      </c>
      <c r="B20">
        <v>2333.63</v>
      </c>
      <c r="C20">
        <f t="shared" si="0"/>
        <v>1.4290005578680544E-3</v>
      </c>
      <c r="D20" s="18">
        <f t="shared" si="1"/>
        <v>4.5050381881139074E-5</v>
      </c>
      <c r="E20" s="18">
        <f t="shared" si="2"/>
        <v>9.9624011218786528</v>
      </c>
    </row>
    <row r="21" spans="1:5" x14ac:dyDescent="0.25">
      <c r="A21" s="17">
        <v>38834</v>
      </c>
      <c r="B21">
        <v>2344.9499999999998</v>
      </c>
      <c r="C21">
        <f t="shared" si="0"/>
        <v>4.8508118253535086E-3</v>
      </c>
      <c r="D21" s="18">
        <f t="shared" si="1"/>
        <v>4.0656622213443514E-5</v>
      </c>
      <c r="E21" s="18">
        <f t="shared" si="2"/>
        <v>9.5315900891244532</v>
      </c>
    </row>
    <row r="22" spans="1:5" x14ac:dyDescent="0.25">
      <c r="A22" s="17">
        <v>38835</v>
      </c>
      <c r="B22">
        <v>2322.5700000000002</v>
      </c>
      <c r="C22">
        <f t="shared" si="0"/>
        <v>-9.5439135162795185E-3</v>
      </c>
      <c r="D22" s="18">
        <f t="shared" si="1"/>
        <v>3.8906993794637887E-5</v>
      </c>
      <c r="E22" s="18">
        <f t="shared" si="2"/>
        <v>7.813207695568348</v>
      </c>
    </row>
    <row r="23" spans="1:5" x14ac:dyDescent="0.25">
      <c r="A23" s="17">
        <v>38838</v>
      </c>
      <c r="B23">
        <v>2304.79</v>
      </c>
      <c r="C23">
        <f t="shared" si="0"/>
        <v>-7.655312864628493E-3</v>
      </c>
      <c r="D23" s="18">
        <f t="shared" si="1"/>
        <v>4.4237663843638748E-5</v>
      </c>
      <c r="E23" s="18">
        <f t="shared" si="2"/>
        <v>8.7011846894742018</v>
      </c>
    </row>
    <row r="24" spans="1:5" x14ac:dyDescent="0.25">
      <c r="A24" s="17">
        <v>38839</v>
      </c>
      <c r="B24">
        <v>2309.84</v>
      </c>
      <c r="C24">
        <f t="shared" si="0"/>
        <v>2.1910889929235124E-3</v>
      </c>
      <c r="D24" s="18">
        <f t="shared" si="1"/>
        <v>4.5705319112845127E-5</v>
      </c>
      <c r="E24" s="18">
        <f t="shared" si="2"/>
        <v>9.8882562193540977</v>
      </c>
    </row>
    <row r="25" spans="1:5" x14ac:dyDescent="0.25">
      <c r="A25" s="17">
        <v>38840</v>
      </c>
      <c r="B25">
        <v>2303.9699999999998</v>
      </c>
      <c r="C25">
        <f t="shared" si="0"/>
        <v>-2.5413015620131029E-3</v>
      </c>
      <c r="D25" s="18">
        <f t="shared" ref="D25:D88" si="3">$H$1*D24+(1-$H$1)*C24*C24</f>
        <v>4.1526494321227026E-5</v>
      </c>
      <c r="E25" s="18">
        <f t="shared" ref="E25:E88" si="4">-LN(D25)-C25*C25/D25</f>
        <v>9.933658598404298</v>
      </c>
    </row>
    <row r="26" spans="1:5" x14ac:dyDescent="0.25">
      <c r="A26" s="17">
        <v>38841</v>
      </c>
      <c r="B26">
        <v>2323.9</v>
      </c>
      <c r="C26">
        <f t="shared" si="0"/>
        <v>8.6502862450467208E-3</v>
      </c>
      <c r="D26" s="18">
        <f t="shared" si="3"/>
        <v>3.7943896158270285E-5</v>
      </c>
      <c r="E26" s="18">
        <f t="shared" si="4"/>
        <v>8.2073468538455501</v>
      </c>
    </row>
    <row r="27" spans="1:5" x14ac:dyDescent="0.25">
      <c r="A27" s="17">
        <v>38842</v>
      </c>
      <c r="B27">
        <v>2342.5700000000002</v>
      </c>
      <c r="C27">
        <f t="shared" si="0"/>
        <v>8.0339085158569953E-3</v>
      </c>
      <c r="D27" s="18">
        <f t="shared" si="3"/>
        <v>4.1711944013148231E-5</v>
      </c>
      <c r="E27" s="18">
        <f t="shared" si="4"/>
        <v>8.5373560341429595</v>
      </c>
    </row>
    <row r="28" spans="1:5" x14ac:dyDescent="0.25">
      <c r="A28" s="17">
        <v>38845</v>
      </c>
      <c r="B28">
        <v>2344.9899999999998</v>
      </c>
      <c r="C28">
        <f t="shared" si="0"/>
        <v>1.0330534413057529E-3</v>
      </c>
      <c r="D28" s="18">
        <f t="shared" si="3"/>
        <v>4.4044449497655677E-5</v>
      </c>
      <c r="E28" s="18">
        <f t="shared" si="4"/>
        <v>10.006081163595708</v>
      </c>
    </row>
    <row r="29" spans="1:5" x14ac:dyDescent="0.25">
      <c r="A29" s="17">
        <v>38846</v>
      </c>
      <c r="B29">
        <v>2338.25</v>
      </c>
      <c r="C29">
        <f t="shared" si="0"/>
        <v>-2.8742126832096435E-3</v>
      </c>
      <c r="D29" s="18">
        <f t="shared" si="3"/>
        <v>3.9653865922847012E-5</v>
      </c>
      <c r="E29" s="18">
        <f t="shared" si="4"/>
        <v>9.9269918950242673</v>
      </c>
    </row>
    <row r="30" spans="1:5" x14ac:dyDescent="0.25">
      <c r="A30" s="17">
        <v>38847</v>
      </c>
      <c r="B30">
        <v>2320.7399999999998</v>
      </c>
      <c r="C30">
        <f t="shared" si="0"/>
        <v>-7.4885063615953039E-3</v>
      </c>
      <c r="D30" s="18">
        <f t="shared" si="3"/>
        <v>3.6446760569908638E-5</v>
      </c>
      <c r="E30" s="18">
        <f t="shared" si="4"/>
        <v>8.6810376260756659</v>
      </c>
    </row>
    <row r="31" spans="1:5" x14ac:dyDescent="0.25">
      <c r="A31" s="17">
        <v>38848</v>
      </c>
      <c r="B31">
        <v>2272.6999999999998</v>
      </c>
      <c r="C31">
        <f t="shared" si="0"/>
        <v>-2.0700293871782263E-2</v>
      </c>
      <c r="D31" s="18">
        <f t="shared" si="3"/>
        <v>3.8452272809795849E-5</v>
      </c>
      <c r="E31" s="18">
        <f t="shared" si="4"/>
        <v>-0.97764817744698718</v>
      </c>
    </row>
    <row r="32" spans="1:5" x14ac:dyDescent="0.25">
      <c r="A32" s="17">
        <v>38849</v>
      </c>
      <c r="B32">
        <v>2243.7800000000002</v>
      </c>
      <c r="C32">
        <f t="shared" si="0"/>
        <v>-1.2724952699432227E-2</v>
      </c>
      <c r="D32" s="18">
        <f t="shared" si="3"/>
        <v>7.8300021389975761E-5</v>
      </c>
      <c r="E32" s="18">
        <f t="shared" si="4"/>
        <v>7.3869629759343525</v>
      </c>
    </row>
    <row r="33" spans="1:5" x14ac:dyDescent="0.25">
      <c r="A33" s="17">
        <v>38852</v>
      </c>
      <c r="B33">
        <v>2238.52</v>
      </c>
      <c r="C33">
        <f t="shared" si="0"/>
        <v>-2.3442583497491811E-3</v>
      </c>
      <c r="D33" s="18">
        <f t="shared" si="3"/>
        <v>8.6843143984945638E-5</v>
      </c>
      <c r="E33" s="18">
        <f t="shared" si="4"/>
        <v>9.2881257073928936</v>
      </c>
    </row>
    <row r="34" spans="1:5" x14ac:dyDescent="0.25">
      <c r="A34" s="17">
        <v>38853</v>
      </c>
      <c r="B34">
        <v>2229.13</v>
      </c>
      <c r="C34">
        <f t="shared" si="0"/>
        <v>-4.1947358075870985E-3</v>
      </c>
      <c r="D34" s="18">
        <f t="shared" si="3"/>
        <v>7.8532621056147129E-5</v>
      </c>
      <c r="E34" s="18">
        <f t="shared" si="4"/>
        <v>9.2279391460524884</v>
      </c>
    </row>
    <row r="35" spans="1:5" x14ac:dyDescent="0.25">
      <c r="A35" s="17">
        <v>38854</v>
      </c>
      <c r="B35">
        <v>2195.8000000000002</v>
      </c>
      <c r="C35">
        <f t="shared" si="0"/>
        <v>-1.4952021640729759E-2</v>
      </c>
      <c r="D35" s="18">
        <f t="shared" si="3"/>
        <v>7.2307277000847279E-5</v>
      </c>
      <c r="E35" s="18">
        <f t="shared" si="4"/>
        <v>6.44273997769365</v>
      </c>
    </row>
    <row r="36" spans="1:5" x14ac:dyDescent="0.25">
      <c r="A36" s="17">
        <v>38855</v>
      </c>
      <c r="B36">
        <v>2180.3200000000002</v>
      </c>
      <c r="C36">
        <f t="shared" si="0"/>
        <v>-7.0498223881956543E-3</v>
      </c>
      <c r="D36" s="18">
        <f t="shared" si="3"/>
        <v>8.7759654181305858E-5</v>
      </c>
      <c r="E36" s="18">
        <f t="shared" si="4"/>
        <v>8.7745892710587334</v>
      </c>
    </row>
    <row r="37" spans="1:5" x14ac:dyDescent="0.25">
      <c r="A37" s="17">
        <v>38856</v>
      </c>
      <c r="B37">
        <v>2193.88</v>
      </c>
      <c r="C37">
        <f t="shared" si="0"/>
        <v>6.2192705657884827E-3</v>
      </c>
      <c r="D37" s="18">
        <f t="shared" si="3"/>
        <v>8.3871454935479327E-5</v>
      </c>
      <c r="E37" s="18">
        <f t="shared" si="4"/>
        <v>8.9250513248507897</v>
      </c>
    </row>
    <row r="38" spans="1:5" x14ac:dyDescent="0.25">
      <c r="A38" s="17">
        <v>38859</v>
      </c>
      <c r="B38">
        <v>2172.86</v>
      </c>
      <c r="C38">
        <f t="shared" si="0"/>
        <v>-9.5811986070341044E-3</v>
      </c>
      <c r="D38" s="18">
        <f t="shared" si="3"/>
        <v>7.9254597947296153E-5</v>
      </c>
      <c r="E38" s="18">
        <f t="shared" si="4"/>
        <v>8.2845606993950032</v>
      </c>
    </row>
    <row r="39" spans="1:5" x14ac:dyDescent="0.25">
      <c r="A39" s="17">
        <v>38860</v>
      </c>
      <c r="B39">
        <v>2158.7600000000002</v>
      </c>
      <c r="C39">
        <f t="shared" si="0"/>
        <v>-6.4891433410343546E-3</v>
      </c>
      <c r="D39" s="18">
        <f t="shared" si="3"/>
        <v>8.0536179615146842E-5</v>
      </c>
      <c r="E39" s="18">
        <f t="shared" si="4"/>
        <v>8.9039460941774795</v>
      </c>
    </row>
    <row r="40" spans="1:5" x14ac:dyDescent="0.25">
      <c r="A40" s="17">
        <v>38861</v>
      </c>
      <c r="B40">
        <v>2169.17</v>
      </c>
      <c r="C40">
        <f t="shared" si="0"/>
        <v>4.8222127517648337E-3</v>
      </c>
      <c r="D40" s="18">
        <f t="shared" si="3"/>
        <v>7.6610432262482048E-5</v>
      </c>
      <c r="E40" s="18">
        <f t="shared" si="4"/>
        <v>9.173245062843348</v>
      </c>
    </row>
    <row r="41" spans="1:5" x14ac:dyDescent="0.25">
      <c r="A41" s="17">
        <v>38862</v>
      </c>
      <c r="B41">
        <v>2198.2399999999998</v>
      </c>
      <c r="C41">
        <f t="shared" si="0"/>
        <v>1.3401439260177721E-2</v>
      </c>
      <c r="D41" s="18">
        <f t="shared" si="3"/>
        <v>7.1159477756823158E-5</v>
      </c>
      <c r="E41" s="18">
        <f t="shared" si="4"/>
        <v>7.0266987215495806</v>
      </c>
    </row>
    <row r="42" spans="1:5" x14ac:dyDescent="0.25">
      <c r="A42" s="17">
        <v>38863</v>
      </c>
      <c r="B42">
        <v>2210.37</v>
      </c>
      <c r="C42">
        <f t="shared" si="0"/>
        <v>5.5180508042798381E-3</v>
      </c>
      <c r="D42" s="18">
        <f t="shared" si="3"/>
        <v>8.2237685761345962E-5</v>
      </c>
      <c r="E42" s="18">
        <f t="shared" si="4"/>
        <v>9.0356422574126309</v>
      </c>
    </row>
    <row r="43" spans="1:5" x14ac:dyDescent="0.25">
      <c r="A43" s="17">
        <v>38867</v>
      </c>
      <c r="B43">
        <v>2164.7399999999998</v>
      </c>
      <c r="C43">
        <f t="shared" si="0"/>
        <v>-2.0643602654759209E-2</v>
      </c>
      <c r="D43" s="18">
        <f t="shared" si="3"/>
        <v>7.6946908456077838E-5</v>
      </c>
      <c r="E43" s="18">
        <f t="shared" si="4"/>
        <v>3.9340524106028711</v>
      </c>
    </row>
    <row r="44" spans="1:5" x14ac:dyDescent="0.25">
      <c r="A44" s="17">
        <v>38868</v>
      </c>
      <c r="B44">
        <v>2178.88</v>
      </c>
      <c r="C44">
        <f t="shared" si="0"/>
        <v>6.531962267986146E-3</v>
      </c>
      <c r="D44" s="18">
        <f t="shared" si="3"/>
        <v>1.1262257246491271E-4</v>
      </c>
      <c r="E44" s="18">
        <f t="shared" si="4"/>
        <v>8.7126231069025586</v>
      </c>
    </row>
    <row r="45" spans="1:5" x14ac:dyDescent="0.25">
      <c r="A45" s="17">
        <v>38869</v>
      </c>
      <c r="B45">
        <v>2219.86</v>
      </c>
      <c r="C45">
        <f t="shared" si="0"/>
        <v>1.8807827874871501E-2</v>
      </c>
      <c r="D45" s="18">
        <f t="shared" si="3"/>
        <v>1.0547581817752837E-4</v>
      </c>
      <c r="E45" s="18">
        <f t="shared" si="4"/>
        <v>5.8033275350370523</v>
      </c>
    </row>
    <row r="46" spans="1:5" x14ac:dyDescent="0.25">
      <c r="A46" s="17">
        <v>38870</v>
      </c>
      <c r="B46">
        <v>2219.41</v>
      </c>
      <c r="C46">
        <f t="shared" si="0"/>
        <v>-2.0271548656233853E-4</v>
      </c>
      <c r="D46" s="18">
        <f t="shared" si="3"/>
        <v>1.3083807385534053E-4</v>
      </c>
      <c r="E46" s="18">
        <f t="shared" si="4"/>
        <v>8.9412359971878725</v>
      </c>
    </row>
    <row r="47" spans="1:5" x14ac:dyDescent="0.25">
      <c r="A47" s="17">
        <v>38873</v>
      </c>
      <c r="B47">
        <v>2169.62</v>
      </c>
      <c r="C47">
        <f t="shared" si="0"/>
        <v>-2.2433890087906229E-2</v>
      </c>
      <c r="D47" s="18">
        <f t="shared" si="3"/>
        <v>1.1747577002842317E-4</v>
      </c>
      <c r="E47" s="18">
        <f t="shared" si="4"/>
        <v>4.7651658760211442</v>
      </c>
    </row>
    <row r="48" spans="1:5" x14ac:dyDescent="0.25">
      <c r="A48" s="17">
        <v>38874</v>
      </c>
      <c r="B48">
        <v>2162.7800000000002</v>
      </c>
      <c r="C48">
        <f t="shared" si="0"/>
        <v>-3.1526258054404418E-3</v>
      </c>
      <c r="D48" s="18">
        <f t="shared" si="3"/>
        <v>1.5688972008263063E-4</v>
      </c>
      <c r="E48" s="18">
        <f t="shared" si="4"/>
        <v>8.696616873028594</v>
      </c>
    </row>
    <row r="49" spans="1:5" x14ac:dyDescent="0.25">
      <c r="A49" s="17">
        <v>38875</v>
      </c>
      <c r="B49">
        <v>2151.8000000000002</v>
      </c>
      <c r="C49">
        <f t="shared" si="0"/>
        <v>-5.0767993045987185E-3</v>
      </c>
      <c r="D49" s="18">
        <f t="shared" si="3"/>
        <v>1.4187714483815227E-4</v>
      </c>
      <c r="E49" s="18">
        <f t="shared" si="4"/>
        <v>8.6788856050595538</v>
      </c>
    </row>
    <row r="50" spans="1:5" x14ac:dyDescent="0.25">
      <c r="A50" s="17">
        <v>38876</v>
      </c>
      <c r="B50">
        <v>2145.3200000000002</v>
      </c>
      <c r="C50">
        <f t="shared" si="0"/>
        <v>-3.0114322892462208E-3</v>
      </c>
      <c r="D50" s="18">
        <f t="shared" si="3"/>
        <v>1.3001596159613427E-4</v>
      </c>
      <c r="E50" s="18">
        <f t="shared" si="4"/>
        <v>8.8781024789389722</v>
      </c>
    </row>
    <row r="51" spans="1:5" x14ac:dyDescent="0.25">
      <c r="A51" s="17">
        <v>38877</v>
      </c>
      <c r="B51">
        <v>2135.06</v>
      </c>
      <c r="C51">
        <f t="shared" si="0"/>
        <v>-4.7825033095296818E-3</v>
      </c>
      <c r="D51" s="18">
        <f t="shared" si="3"/>
        <v>1.1765991387653455E-4</v>
      </c>
      <c r="E51" s="18">
        <f t="shared" si="4"/>
        <v>8.8533185492927213</v>
      </c>
    </row>
    <row r="52" spans="1:5" x14ac:dyDescent="0.25">
      <c r="A52" s="17">
        <v>38880</v>
      </c>
      <c r="B52">
        <v>2091.3200000000002</v>
      </c>
      <c r="C52">
        <f t="shared" si="0"/>
        <v>-2.0486543703689724E-2</v>
      </c>
      <c r="D52" s="18">
        <f t="shared" si="3"/>
        <v>1.0797635400869897E-4</v>
      </c>
      <c r="E52" s="18">
        <f t="shared" si="4"/>
        <v>5.2466503023080788</v>
      </c>
    </row>
    <row r="53" spans="1:5" x14ac:dyDescent="0.25">
      <c r="A53" s="17">
        <v>38881</v>
      </c>
      <c r="B53">
        <v>2072.4699999999998</v>
      </c>
      <c r="C53">
        <f t="shared" si="0"/>
        <v>-9.0134460532105866E-3</v>
      </c>
      <c r="D53" s="18">
        <f t="shared" si="3"/>
        <v>1.3982208663471975E-4</v>
      </c>
      <c r="E53" s="18">
        <f t="shared" si="4"/>
        <v>8.2940998638688459</v>
      </c>
    </row>
    <row r="54" spans="1:5" x14ac:dyDescent="0.25">
      <c r="A54" s="17">
        <v>38882</v>
      </c>
      <c r="B54">
        <v>2086</v>
      </c>
      <c r="C54">
        <f t="shared" si="0"/>
        <v>6.5284419074824731E-3</v>
      </c>
      <c r="D54" s="18">
        <f t="shared" si="3"/>
        <v>1.3383752864794442E-4</v>
      </c>
      <c r="E54" s="18">
        <f t="shared" si="4"/>
        <v>8.6004340206638528</v>
      </c>
    </row>
    <row r="55" spans="1:5" x14ac:dyDescent="0.25">
      <c r="A55" s="17">
        <v>38883</v>
      </c>
      <c r="B55">
        <v>2144.15</v>
      </c>
      <c r="C55">
        <f t="shared" si="0"/>
        <v>2.7876318312559968E-2</v>
      </c>
      <c r="D55" s="18">
        <f t="shared" si="3"/>
        <v>1.2451874368649081E-4</v>
      </c>
      <c r="E55" s="18">
        <f t="shared" si="4"/>
        <v>2.7503141556170787</v>
      </c>
    </row>
    <row r="56" spans="1:5" x14ac:dyDescent="0.25">
      <c r="A56" s="17">
        <v>38884</v>
      </c>
      <c r="B56">
        <v>2129.9499999999998</v>
      </c>
      <c r="C56">
        <f t="shared" si="0"/>
        <v>-6.62267098850373E-3</v>
      </c>
      <c r="D56" s="18">
        <f t="shared" si="3"/>
        <v>1.9118575429491331E-4</v>
      </c>
      <c r="E56" s="18">
        <f t="shared" si="4"/>
        <v>8.3328558665417027</v>
      </c>
    </row>
    <row r="57" spans="1:5" x14ac:dyDescent="0.25">
      <c r="A57" s="17">
        <v>38887</v>
      </c>
      <c r="B57">
        <v>2110.42</v>
      </c>
      <c r="C57">
        <f t="shared" si="0"/>
        <v>-9.1692293246319143E-3</v>
      </c>
      <c r="D57" s="18">
        <f t="shared" si="3"/>
        <v>1.7613483686719367E-4</v>
      </c>
      <c r="E57" s="18">
        <f t="shared" si="4"/>
        <v>8.1669288940606144</v>
      </c>
    </row>
    <row r="58" spans="1:5" x14ac:dyDescent="0.25">
      <c r="A58" s="17">
        <v>38888</v>
      </c>
      <c r="B58">
        <v>2107.06</v>
      </c>
      <c r="C58">
        <f t="shared" si="0"/>
        <v>-1.5921001506809674E-3</v>
      </c>
      <c r="D58" s="18">
        <f t="shared" si="3"/>
        <v>1.6672992072073889E-4</v>
      </c>
      <c r="E58" s="18">
        <f t="shared" si="4"/>
        <v>8.6839323684288825</v>
      </c>
    </row>
    <row r="59" spans="1:5" x14ac:dyDescent="0.25">
      <c r="A59" s="17">
        <v>38889</v>
      </c>
      <c r="B59">
        <v>2141.1999999999998</v>
      </c>
      <c r="C59">
        <f t="shared" si="0"/>
        <v>1.6202671020284127E-2</v>
      </c>
      <c r="D59" s="18">
        <f t="shared" si="3"/>
        <v>1.4995563958834633E-4</v>
      </c>
      <c r="E59" s="18">
        <f t="shared" si="4"/>
        <v>7.0544763121474077</v>
      </c>
    </row>
    <row r="60" spans="1:5" x14ac:dyDescent="0.25">
      <c r="A60" s="17">
        <v>38890</v>
      </c>
      <c r="B60">
        <v>2122.98</v>
      </c>
      <c r="C60">
        <f t="shared" si="0"/>
        <v>-8.5092471511301147E-3</v>
      </c>
      <c r="D60" s="18">
        <f t="shared" si="3"/>
        <v>1.6145595618227208E-4</v>
      </c>
      <c r="E60" s="18">
        <f t="shared" si="4"/>
        <v>8.2828135307860524</v>
      </c>
    </row>
    <row r="61" spans="1:5" x14ac:dyDescent="0.25">
      <c r="A61" s="17">
        <v>38891</v>
      </c>
      <c r="B61">
        <v>2121.4699999999998</v>
      </c>
      <c r="C61">
        <f t="shared" si="0"/>
        <v>-7.1126435482209832E-4</v>
      </c>
      <c r="D61" s="18">
        <f t="shared" si="3"/>
        <v>1.523586867397299E-4</v>
      </c>
      <c r="E61" s="18">
        <f t="shared" si="4"/>
        <v>8.7859526017233591</v>
      </c>
    </row>
    <row r="62" spans="1:5" x14ac:dyDescent="0.25">
      <c r="A62" s="17">
        <v>38894</v>
      </c>
      <c r="B62">
        <v>2133.67</v>
      </c>
      <c r="C62">
        <f t="shared" si="0"/>
        <v>5.7507294470344967E-3</v>
      </c>
      <c r="D62" s="18">
        <f t="shared" si="3"/>
        <v>1.3684530784327588E-4</v>
      </c>
      <c r="E62" s="18">
        <f t="shared" si="4"/>
        <v>8.6549931833352094</v>
      </c>
    </row>
    <row r="63" spans="1:5" x14ac:dyDescent="0.25">
      <c r="A63" s="17">
        <v>38895</v>
      </c>
      <c r="B63">
        <v>2100.25</v>
      </c>
      <c r="C63">
        <f t="shared" si="0"/>
        <v>-1.5663153158642185E-2</v>
      </c>
      <c r="D63" s="18">
        <f t="shared" si="3"/>
        <v>1.2624364633172553E-4</v>
      </c>
      <c r="E63" s="18">
        <f t="shared" si="4"/>
        <v>7.0339565065802656</v>
      </c>
    </row>
    <row r="64" spans="1:5" x14ac:dyDescent="0.25">
      <c r="A64" s="17">
        <v>38896</v>
      </c>
      <c r="B64">
        <v>2111.84</v>
      </c>
      <c r="C64">
        <f t="shared" si="0"/>
        <v>5.5183906677777148E-3</v>
      </c>
      <c r="D64" s="18">
        <f t="shared" si="3"/>
        <v>1.3841003111617154E-4</v>
      </c>
      <c r="E64" s="18">
        <f t="shared" si="4"/>
        <v>8.6652724909851457</v>
      </c>
    </row>
    <row r="65" spans="1:5" x14ac:dyDescent="0.25">
      <c r="A65" s="17">
        <v>38897</v>
      </c>
      <c r="B65">
        <v>2174.38</v>
      </c>
      <c r="C65">
        <f t="shared" si="0"/>
        <v>2.9613985908023315E-2</v>
      </c>
      <c r="D65" s="18">
        <f t="shared" si="3"/>
        <v>1.273810339895483E-4</v>
      </c>
      <c r="E65" s="18">
        <f t="shared" si="4"/>
        <v>2.0835652322899714</v>
      </c>
    </row>
    <row r="66" spans="1:5" x14ac:dyDescent="0.25">
      <c r="A66" s="17">
        <v>38898</v>
      </c>
      <c r="B66">
        <v>2172.09</v>
      </c>
      <c r="C66">
        <f t="shared" si="0"/>
        <v>-1.0531737782724104E-3</v>
      </c>
      <c r="D66" s="18">
        <f t="shared" si="3"/>
        <v>2.0396138137056458E-4</v>
      </c>
      <c r="E66" s="18">
        <f t="shared" si="4"/>
        <v>8.4921417271773443</v>
      </c>
    </row>
    <row r="67" spans="1:5" x14ac:dyDescent="0.25">
      <c r="A67" s="17">
        <v>38901</v>
      </c>
      <c r="B67">
        <v>2190.4299999999998</v>
      </c>
      <c r="C67">
        <f t="shared" si="0"/>
        <v>8.443480702917323E-3</v>
      </c>
      <c r="D67" s="18">
        <f t="shared" si="3"/>
        <v>1.8323786919587393E-4</v>
      </c>
      <c r="E67" s="18">
        <f t="shared" si="4"/>
        <v>8.2156553704995225</v>
      </c>
    </row>
    <row r="68" spans="1:5" x14ac:dyDescent="0.25">
      <c r="A68" s="17">
        <v>38903</v>
      </c>
      <c r="B68">
        <v>2153.34</v>
      </c>
      <c r="C68">
        <f t="shared" si="0"/>
        <v>-1.6932748364476242E-2</v>
      </c>
      <c r="D68" s="18">
        <f t="shared" si="3"/>
        <v>1.7180144446041716E-4</v>
      </c>
      <c r="E68" s="18">
        <f t="shared" si="4"/>
        <v>7.0002796591164929</v>
      </c>
    </row>
    <row r="69" spans="1:5" x14ac:dyDescent="0.25">
      <c r="A69" s="17">
        <v>38904</v>
      </c>
      <c r="B69">
        <v>2155.09</v>
      </c>
      <c r="C69">
        <f t="shared" si="0"/>
        <v>8.1269098238085941E-4</v>
      </c>
      <c r="D69" s="18">
        <f t="shared" si="3"/>
        <v>1.8354139050407315E-4</v>
      </c>
      <c r="E69" s="18">
        <f t="shared" si="4"/>
        <v>8.5994718930449476</v>
      </c>
    </row>
    <row r="70" spans="1:5" x14ac:dyDescent="0.25">
      <c r="A70" s="17">
        <v>38905</v>
      </c>
      <c r="B70">
        <v>2130.06</v>
      </c>
      <c r="C70">
        <f t="shared" ref="C70:C133" si="5">(B70-B69)/B69</f>
        <v>-1.1614364133284549E-2</v>
      </c>
      <c r="D70" s="18">
        <f t="shared" si="3"/>
        <v>1.6485815742364984E-4</v>
      </c>
      <c r="E70" s="18">
        <f t="shared" si="4"/>
        <v>7.8921856183755192</v>
      </c>
    </row>
    <row r="71" spans="1:5" x14ac:dyDescent="0.25">
      <c r="A71" s="17">
        <v>38908</v>
      </c>
      <c r="B71">
        <v>2116.9299999999998</v>
      </c>
      <c r="C71">
        <f t="shared" si="5"/>
        <v>-6.1641456109218099E-3</v>
      </c>
      <c r="D71" s="18">
        <f t="shared" si="3"/>
        <v>1.6179694402709103E-4</v>
      </c>
      <c r="E71" s="18">
        <f t="shared" si="4"/>
        <v>8.4943266066083574</v>
      </c>
    </row>
    <row r="72" spans="1:5" x14ac:dyDescent="0.25">
      <c r="A72" s="17">
        <v>38909</v>
      </c>
      <c r="B72">
        <v>2128.86</v>
      </c>
      <c r="C72">
        <f t="shared" si="5"/>
        <v>5.635519360583624E-3</v>
      </c>
      <c r="D72" s="18">
        <f t="shared" si="3"/>
        <v>1.4914943037911459E-4</v>
      </c>
      <c r="E72" s="18">
        <f t="shared" si="4"/>
        <v>8.597627238196603</v>
      </c>
    </row>
    <row r="73" spans="1:5" x14ac:dyDescent="0.25">
      <c r="A73" s="17">
        <v>38910</v>
      </c>
      <c r="B73">
        <v>2090.2399999999998</v>
      </c>
      <c r="C73">
        <f t="shared" si="5"/>
        <v>-1.8141164754845479E-2</v>
      </c>
      <c r="D73" s="18">
        <f t="shared" si="3"/>
        <v>1.3715675634944709E-4</v>
      </c>
      <c r="E73" s="18">
        <f t="shared" si="4"/>
        <v>6.4949282077361907</v>
      </c>
    </row>
    <row r="74" spans="1:5" x14ac:dyDescent="0.25">
      <c r="A74" s="17">
        <v>38911</v>
      </c>
      <c r="B74">
        <v>2054.11</v>
      </c>
      <c r="C74">
        <f t="shared" si="5"/>
        <v>-1.7285096448254583E-2</v>
      </c>
      <c r="D74" s="18">
        <f t="shared" si="3"/>
        <v>1.5676599174288032E-4</v>
      </c>
      <c r="E74" s="18">
        <f t="shared" si="4"/>
        <v>6.8548930063562468</v>
      </c>
    </row>
    <row r="75" spans="1:5" x14ac:dyDescent="0.25">
      <c r="A75" s="17">
        <v>38912</v>
      </c>
      <c r="B75">
        <v>2037.35</v>
      </c>
      <c r="C75">
        <f t="shared" si="5"/>
        <v>-8.1592514519671384E-3</v>
      </c>
      <c r="D75" s="18">
        <f t="shared" si="3"/>
        <v>1.712736785454813E-4</v>
      </c>
      <c r="E75" s="18">
        <f t="shared" si="4"/>
        <v>8.2835518769652623</v>
      </c>
    </row>
    <row r="76" spans="1:5" x14ac:dyDescent="0.25">
      <c r="A76" s="17">
        <v>38915</v>
      </c>
      <c r="B76">
        <v>2037.72</v>
      </c>
      <c r="C76">
        <f t="shared" si="5"/>
        <v>1.8160846197271861E-4</v>
      </c>
      <c r="D76" s="18">
        <f t="shared" si="3"/>
        <v>1.6057742898383399E-4</v>
      </c>
      <c r="E76" s="18">
        <f t="shared" si="4"/>
        <v>8.7365289141912772</v>
      </c>
    </row>
    <row r="77" spans="1:5" x14ac:dyDescent="0.25">
      <c r="A77" s="17">
        <v>38916</v>
      </c>
      <c r="B77">
        <v>2043.22</v>
      </c>
      <c r="C77">
        <f t="shared" si="5"/>
        <v>2.6990950670357067E-3</v>
      </c>
      <c r="D77" s="18">
        <f t="shared" si="3"/>
        <v>1.4417610474442462E-4</v>
      </c>
      <c r="E77" s="18">
        <f t="shared" si="4"/>
        <v>8.7939457800258101</v>
      </c>
    </row>
    <row r="78" spans="1:5" x14ac:dyDescent="0.25">
      <c r="A78" s="17">
        <v>38917</v>
      </c>
      <c r="B78">
        <v>2080.71</v>
      </c>
      <c r="C78">
        <f t="shared" si="5"/>
        <v>1.8348489149479747E-2</v>
      </c>
      <c r="D78" s="18">
        <f t="shared" si="3"/>
        <v>1.3019123289901961E-4</v>
      </c>
      <c r="E78" s="18">
        <f t="shared" si="4"/>
        <v>6.3605635755612795</v>
      </c>
    </row>
    <row r="79" spans="1:5" x14ac:dyDescent="0.25">
      <c r="A79" s="17">
        <v>38918</v>
      </c>
      <c r="B79">
        <v>2039.42</v>
      </c>
      <c r="C79">
        <f t="shared" si="5"/>
        <v>-1.9844187801279355E-2</v>
      </c>
      <c r="D79" s="18">
        <f t="shared" si="3"/>
        <v>1.5128493589834863E-4</v>
      </c>
      <c r="E79" s="18">
        <f t="shared" si="4"/>
        <v>6.1933646667880335</v>
      </c>
    </row>
    <row r="80" spans="1:5" x14ac:dyDescent="0.25">
      <c r="A80" s="17">
        <v>38919</v>
      </c>
      <c r="B80">
        <v>2020.39</v>
      </c>
      <c r="C80">
        <f t="shared" si="5"/>
        <v>-9.331084327897133E-3</v>
      </c>
      <c r="D80" s="18">
        <f t="shared" si="3"/>
        <v>1.7605959239827321E-4</v>
      </c>
      <c r="E80" s="18">
        <f t="shared" si="4"/>
        <v>8.1501444833223395</v>
      </c>
    </row>
    <row r="81" spans="1:5" x14ac:dyDescent="0.25">
      <c r="A81" s="17">
        <v>38922</v>
      </c>
      <c r="B81">
        <v>2061.84</v>
      </c>
      <c r="C81">
        <f t="shared" si="5"/>
        <v>2.0515841000994878E-2</v>
      </c>
      <c r="D81" s="18">
        <f t="shared" si="3"/>
        <v>1.6696826987389814E-4</v>
      </c>
      <c r="E81" s="18">
        <f t="shared" si="4"/>
        <v>6.1768701269748778</v>
      </c>
    </row>
    <row r="82" spans="1:5" x14ac:dyDescent="0.25">
      <c r="A82" s="17">
        <v>38923</v>
      </c>
      <c r="B82">
        <v>2073.9</v>
      </c>
      <c r="C82">
        <f t="shared" si="5"/>
        <v>5.8491444534978197E-3</v>
      </c>
      <c r="D82" s="18">
        <f t="shared" si="3"/>
        <v>1.9291007174431112E-4</v>
      </c>
      <c r="E82" s="18">
        <f t="shared" si="4"/>
        <v>8.3759369993735859</v>
      </c>
    </row>
    <row r="83" spans="1:5" x14ac:dyDescent="0.25">
      <c r="A83" s="17">
        <v>38924</v>
      </c>
      <c r="B83">
        <v>2070.46</v>
      </c>
      <c r="C83">
        <f t="shared" si="5"/>
        <v>-1.6587106417860333E-3</v>
      </c>
      <c r="D83" s="18">
        <f t="shared" si="3"/>
        <v>1.7669742457143369E-4</v>
      </c>
      <c r="E83" s="18">
        <f t="shared" si="4"/>
        <v>8.6255009497346453</v>
      </c>
    </row>
    <row r="84" spans="1:5" x14ac:dyDescent="0.25">
      <c r="A84" s="17">
        <v>38925</v>
      </c>
      <c r="B84">
        <v>2054.4699999999998</v>
      </c>
      <c r="C84">
        <f t="shared" si="5"/>
        <v>-7.7229214763870043E-3</v>
      </c>
      <c r="D84" s="18">
        <f t="shared" si="3"/>
        <v>1.5892697849214564E-4</v>
      </c>
      <c r="E84" s="18">
        <f t="shared" si="4"/>
        <v>8.3717769091763259</v>
      </c>
    </row>
    <row r="85" spans="1:5" x14ac:dyDescent="0.25">
      <c r="A85" s="17">
        <v>38926</v>
      </c>
      <c r="B85">
        <v>2094.14</v>
      </c>
      <c r="C85">
        <f t="shared" si="5"/>
        <v>1.930911621975501E-2</v>
      </c>
      <c r="D85" s="18">
        <f t="shared" si="3"/>
        <v>1.4878411597226204E-4</v>
      </c>
      <c r="E85" s="18">
        <f t="shared" si="4"/>
        <v>6.3070882923605431</v>
      </c>
    </row>
    <row r="86" spans="1:5" x14ac:dyDescent="0.25">
      <c r="A86" s="17">
        <v>38929</v>
      </c>
      <c r="B86">
        <v>2091.4699999999998</v>
      </c>
      <c r="C86">
        <f t="shared" si="5"/>
        <v>-1.274986390594742E-3</v>
      </c>
      <c r="D86" s="18">
        <f t="shared" si="3"/>
        <v>1.7167401070002791E-4</v>
      </c>
      <c r="E86" s="18">
        <f t="shared" si="4"/>
        <v>8.6604441131641714</v>
      </c>
    </row>
    <row r="87" spans="1:5" x14ac:dyDescent="0.25">
      <c r="A87" s="17">
        <v>38930</v>
      </c>
      <c r="B87">
        <v>2061.9899999999998</v>
      </c>
      <c r="C87">
        <f t="shared" si="5"/>
        <v>-1.4095349204148289E-2</v>
      </c>
      <c r="D87" s="18">
        <f t="shared" si="3"/>
        <v>1.5430175444655712E-4</v>
      </c>
      <c r="E87" s="18">
        <f t="shared" si="4"/>
        <v>7.4890008809096518</v>
      </c>
    </row>
    <row r="88" spans="1:5" x14ac:dyDescent="0.25">
      <c r="A88" s="17">
        <v>38931</v>
      </c>
      <c r="B88">
        <v>2078.81</v>
      </c>
      <c r="C88">
        <f t="shared" si="5"/>
        <v>8.1571685604683655E-3</v>
      </c>
      <c r="D88" s="18">
        <f t="shared" si="3"/>
        <v>1.5883534909699756E-4</v>
      </c>
      <c r="E88" s="18">
        <f t="shared" si="4"/>
        <v>8.3287218377258263</v>
      </c>
    </row>
    <row r="89" spans="1:5" x14ac:dyDescent="0.25">
      <c r="A89" s="17">
        <v>38932</v>
      </c>
      <c r="B89">
        <v>2092.34</v>
      </c>
      <c r="C89">
        <f t="shared" si="5"/>
        <v>6.5085313232090478E-3</v>
      </c>
      <c r="D89" s="18">
        <f t="shared" ref="D89:D152" si="6">$H$1*D88+(1-$H$1)*C88*C88</f>
        <v>1.4940633532693691E-4</v>
      </c>
      <c r="E89" s="18">
        <f t="shared" ref="E89:E152" si="7">-LN(D89)-C89*C89/D89</f>
        <v>8.5253122080836974</v>
      </c>
    </row>
    <row r="90" spans="1:5" x14ac:dyDescent="0.25">
      <c r="A90" s="17">
        <v>38933</v>
      </c>
      <c r="B90">
        <v>2085.0500000000002</v>
      </c>
      <c r="C90">
        <f t="shared" si="5"/>
        <v>-3.4841373772904801E-3</v>
      </c>
      <c r="D90" s="18">
        <f t="shared" si="6"/>
        <v>1.3847051281635765E-4</v>
      </c>
      <c r="E90" s="18">
        <f t="shared" si="7"/>
        <v>8.7971867451425307</v>
      </c>
    </row>
    <row r="91" spans="1:5" x14ac:dyDescent="0.25">
      <c r="A91" s="17">
        <v>38936</v>
      </c>
      <c r="B91">
        <v>2072.5</v>
      </c>
      <c r="C91">
        <f t="shared" si="5"/>
        <v>-6.0190403107840008E-3</v>
      </c>
      <c r="D91" s="18">
        <f t="shared" si="6"/>
        <v>1.2556442581214655E-4</v>
      </c>
      <c r="E91" s="18">
        <f t="shared" si="7"/>
        <v>8.6941636289015793</v>
      </c>
    </row>
    <row r="92" spans="1:5" x14ac:dyDescent="0.25">
      <c r="A92" s="17">
        <v>38937</v>
      </c>
      <c r="B92">
        <v>2060.85</v>
      </c>
      <c r="C92">
        <f t="shared" si="5"/>
        <v>-5.621230398070008E-3</v>
      </c>
      <c r="D92" s="18">
        <f t="shared" si="6"/>
        <v>1.1643784541347375E-4</v>
      </c>
      <c r="E92" s="18">
        <f t="shared" si="7"/>
        <v>8.7867787084015596</v>
      </c>
    </row>
    <row r="93" spans="1:5" x14ac:dyDescent="0.25">
      <c r="A93" s="17">
        <v>38938</v>
      </c>
      <c r="B93">
        <v>2060.2800000000002</v>
      </c>
      <c r="C93">
        <f t="shared" si="5"/>
        <v>-2.7658490428692482E-4</v>
      </c>
      <c r="D93" s="18">
        <f t="shared" si="6"/>
        <v>1.077705757307138E-4</v>
      </c>
      <c r="E93" s="18">
        <f t="shared" si="7"/>
        <v>9.1347960552417522</v>
      </c>
    </row>
    <row r="94" spans="1:5" x14ac:dyDescent="0.25">
      <c r="A94" s="17">
        <v>38939</v>
      </c>
      <c r="B94">
        <v>2071.7399999999998</v>
      </c>
      <c r="C94">
        <f t="shared" si="5"/>
        <v>5.5623507484417554E-3</v>
      </c>
      <c r="D94" s="18">
        <f t="shared" si="6"/>
        <v>9.6768479446206619E-5</v>
      </c>
      <c r="E94" s="18">
        <f t="shared" si="7"/>
        <v>8.92345965649743</v>
      </c>
    </row>
    <row r="95" spans="1:5" x14ac:dyDescent="0.25">
      <c r="A95" s="17">
        <v>38940</v>
      </c>
      <c r="B95">
        <v>2057.71</v>
      </c>
      <c r="C95">
        <f t="shared" si="5"/>
        <v>-6.7720853002788701E-3</v>
      </c>
      <c r="D95" s="18">
        <f t="shared" si="6"/>
        <v>9.0043373584113113E-5</v>
      </c>
      <c r="E95" s="18">
        <f t="shared" si="7"/>
        <v>8.8058963176697986</v>
      </c>
    </row>
    <row r="96" spans="1:5" x14ac:dyDescent="0.25">
      <c r="A96" s="17">
        <v>38943</v>
      </c>
      <c r="B96">
        <v>2069.04</v>
      </c>
      <c r="C96">
        <f t="shared" si="5"/>
        <v>5.5061208819512601E-3</v>
      </c>
      <c r="D96" s="18">
        <f t="shared" si="6"/>
        <v>8.5529688048169045E-5</v>
      </c>
      <c r="E96" s="18">
        <f t="shared" si="7"/>
        <v>9.0121810047372986</v>
      </c>
    </row>
    <row r="97" spans="1:5" x14ac:dyDescent="0.25">
      <c r="A97" s="17">
        <v>38944</v>
      </c>
      <c r="B97">
        <v>2115.0100000000002</v>
      </c>
      <c r="C97">
        <f t="shared" si="5"/>
        <v>2.2218033484128027E-2</v>
      </c>
      <c r="D97" s="18">
        <f t="shared" si="6"/>
        <v>7.9889161753219373E-5</v>
      </c>
      <c r="E97" s="18">
        <f t="shared" si="7"/>
        <v>3.2557967421799869</v>
      </c>
    </row>
    <row r="98" spans="1:5" x14ac:dyDescent="0.25">
      <c r="A98" s="17">
        <v>38945</v>
      </c>
      <c r="B98">
        <v>2149.54</v>
      </c>
      <c r="C98">
        <f t="shared" si="5"/>
        <v>1.6326163942487149E-2</v>
      </c>
      <c r="D98" s="18">
        <f t="shared" si="6"/>
        <v>1.221583174975656E-4</v>
      </c>
      <c r="E98" s="18">
        <f t="shared" si="7"/>
        <v>6.8282403107482095</v>
      </c>
    </row>
    <row r="99" spans="1:5" x14ac:dyDescent="0.25">
      <c r="A99" s="17">
        <v>38946</v>
      </c>
      <c r="B99">
        <v>2157.61</v>
      </c>
      <c r="C99">
        <f t="shared" si="5"/>
        <v>3.7542916158806831E-3</v>
      </c>
      <c r="D99" s="18">
        <f t="shared" si="6"/>
        <v>1.3690881400931184E-4</v>
      </c>
      <c r="E99" s="18">
        <f t="shared" si="7"/>
        <v>8.7932458602640065</v>
      </c>
    </row>
    <row r="100" spans="1:5" x14ac:dyDescent="0.25">
      <c r="A100" s="17">
        <v>38947</v>
      </c>
      <c r="B100">
        <v>2163.9499999999998</v>
      </c>
      <c r="C100">
        <f t="shared" si="5"/>
        <v>2.9384365107687164E-3</v>
      </c>
      <c r="D100" s="18">
        <f t="shared" si="6"/>
        <v>1.2436204551328819E-4</v>
      </c>
      <c r="E100" s="18">
        <f t="shared" si="7"/>
        <v>8.9228839080818485</v>
      </c>
    </row>
    <row r="101" spans="1:5" x14ac:dyDescent="0.25">
      <c r="A101" s="17">
        <v>38950</v>
      </c>
      <c r="B101">
        <v>2147.75</v>
      </c>
      <c r="C101">
        <f t="shared" si="5"/>
        <v>-7.4863097576190855E-3</v>
      </c>
      <c r="D101" s="18">
        <f t="shared" si="6"/>
        <v>1.1253923557408082E-4</v>
      </c>
      <c r="E101" s="18">
        <f t="shared" si="7"/>
        <v>8.5942060198555748</v>
      </c>
    </row>
    <row r="102" spans="1:5" x14ac:dyDescent="0.25">
      <c r="A102" s="17">
        <v>38951</v>
      </c>
      <c r="B102">
        <v>2150.02</v>
      </c>
      <c r="C102">
        <f t="shared" si="5"/>
        <v>1.0569200325922393E-3</v>
      </c>
      <c r="D102" s="18">
        <f t="shared" si="6"/>
        <v>1.0676773106730194E-4</v>
      </c>
      <c r="E102" s="18">
        <f t="shared" si="7"/>
        <v>9.1343921092732092</v>
      </c>
    </row>
    <row r="103" spans="1:5" x14ac:dyDescent="0.25">
      <c r="A103" s="17">
        <v>38952</v>
      </c>
      <c r="B103">
        <v>2134.66</v>
      </c>
      <c r="C103">
        <f t="shared" si="5"/>
        <v>-7.1441195895852721E-3</v>
      </c>
      <c r="D103" s="18">
        <f t="shared" si="6"/>
        <v>9.5974392439955694E-5</v>
      </c>
      <c r="E103" s="18">
        <f t="shared" si="7"/>
        <v>8.7196368286002723</v>
      </c>
    </row>
    <row r="104" spans="1:5" x14ac:dyDescent="0.25">
      <c r="A104" s="17">
        <v>38953</v>
      </c>
      <c r="B104">
        <v>2137.11</v>
      </c>
      <c r="C104">
        <f t="shared" si="5"/>
        <v>1.1477237592873212E-3</v>
      </c>
      <c r="D104" s="18">
        <f t="shared" si="6"/>
        <v>9.1383707051062476E-5</v>
      </c>
      <c r="E104" s="18">
        <f t="shared" si="7"/>
        <v>9.2860286431310683</v>
      </c>
    </row>
    <row r="105" spans="1:5" x14ac:dyDescent="0.25">
      <c r="A105" s="17">
        <v>38954</v>
      </c>
      <c r="B105">
        <v>2140.29</v>
      </c>
      <c r="C105">
        <f t="shared" si="5"/>
        <v>1.4879907913021961E-3</v>
      </c>
      <c r="D105" s="18">
        <f t="shared" si="6"/>
        <v>8.218246176123936E-5</v>
      </c>
      <c r="E105" s="18">
        <f t="shared" si="7"/>
        <v>9.3796271659875483</v>
      </c>
    </row>
    <row r="106" spans="1:5" x14ac:dyDescent="0.25">
      <c r="A106" s="17">
        <v>38957</v>
      </c>
      <c r="B106">
        <v>2160.6999999999998</v>
      </c>
      <c r="C106">
        <f t="shared" si="5"/>
        <v>9.5360909035690743E-3</v>
      </c>
      <c r="D106" s="18">
        <f t="shared" si="6"/>
        <v>7.4012844065909962E-5</v>
      </c>
      <c r="E106" s="18">
        <f t="shared" si="7"/>
        <v>8.2826063889282402</v>
      </c>
    </row>
    <row r="107" spans="1:5" x14ac:dyDescent="0.25">
      <c r="A107" s="17">
        <v>38958</v>
      </c>
      <c r="B107">
        <v>2172.3000000000002</v>
      </c>
      <c r="C107">
        <f t="shared" si="5"/>
        <v>5.3686305364004094E-3</v>
      </c>
      <c r="D107" s="18">
        <f t="shared" si="6"/>
        <v>7.5741829782952411E-5</v>
      </c>
      <c r="E107" s="18">
        <f t="shared" si="7"/>
        <v>9.1076479260086955</v>
      </c>
    </row>
    <row r="108" spans="1:5" x14ac:dyDescent="0.25">
      <c r="A108" s="17">
        <v>38959</v>
      </c>
      <c r="B108">
        <v>2185.73</v>
      </c>
      <c r="C108">
        <f t="shared" si="5"/>
        <v>6.1823873313998226E-3</v>
      </c>
      <c r="D108" s="18">
        <f t="shared" si="6"/>
        <v>7.0948489526995341E-5</v>
      </c>
      <c r="E108" s="18">
        <f t="shared" si="7"/>
        <v>9.0148287926958748</v>
      </c>
    </row>
    <row r="109" spans="1:5" x14ac:dyDescent="0.25">
      <c r="A109" s="17">
        <v>38960</v>
      </c>
      <c r="B109">
        <v>2183.75</v>
      </c>
      <c r="C109">
        <f t="shared" si="5"/>
        <v>-9.0587584010834736E-4</v>
      </c>
      <c r="D109" s="18">
        <f t="shared" si="6"/>
        <v>6.7605121382969269E-5</v>
      </c>
      <c r="E109" s="18">
        <f t="shared" si="7"/>
        <v>9.589688520746634</v>
      </c>
    </row>
    <row r="110" spans="1:5" x14ac:dyDescent="0.25">
      <c r="A110" s="17">
        <v>38961</v>
      </c>
      <c r="B110">
        <v>2193.16</v>
      </c>
      <c r="C110">
        <f t="shared" si="5"/>
        <v>4.3091013165425778E-3</v>
      </c>
      <c r="D110" s="18">
        <f t="shared" si="6"/>
        <v>6.0782372752164437E-5</v>
      </c>
      <c r="E110" s="18">
        <f t="shared" si="7"/>
        <v>9.4027216031165182</v>
      </c>
    </row>
    <row r="111" spans="1:5" x14ac:dyDescent="0.25">
      <c r="A111" s="17">
        <v>38965</v>
      </c>
      <c r="B111">
        <v>2205.6999999999998</v>
      </c>
      <c r="C111">
        <f t="shared" si="5"/>
        <v>5.7177770887668769E-3</v>
      </c>
      <c r="D111" s="18">
        <f t="shared" si="6"/>
        <v>5.6469761398316938E-5</v>
      </c>
      <c r="E111" s="18">
        <f t="shared" si="7"/>
        <v>9.2028586866211803</v>
      </c>
    </row>
    <row r="112" spans="1:5" x14ac:dyDescent="0.25">
      <c r="A112" s="17">
        <v>38966</v>
      </c>
      <c r="B112">
        <v>2167.84</v>
      </c>
      <c r="C112">
        <f t="shared" si="5"/>
        <v>-1.7164618941832379E-2</v>
      </c>
      <c r="D112" s="18">
        <f t="shared" si="6"/>
        <v>5.4040709555028053E-5</v>
      </c>
      <c r="E112" s="18">
        <f t="shared" si="7"/>
        <v>4.3738803351963238</v>
      </c>
    </row>
    <row r="113" spans="1:5" x14ac:dyDescent="0.25">
      <c r="A113" s="17">
        <v>38967</v>
      </c>
      <c r="B113">
        <v>2155.29</v>
      </c>
      <c r="C113">
        <f t="shared" si="5"/>
        <v>-5.7891726326667007E-3</v>
      </c>
      <c r="D113" s="18">
        <f t="shared" si="6"/>
        <v>7.8618868255282909E-5</v>
      </c>
      <c r="E113" s="18">
        <f t="shared" si="7"/>
        <v>9.0246077848212849</v>
      </c>
    </row>
    <row r="114" spans="1:5" x14ac:dyDescent="0.25">
      <c r="A114" s="17">
        <v>38968</v>
      </c>
      <c r="B114">
        <v>2165.79</v>
      </c>
      <c r="C114">
        <f t="shared" si="5"/>
        <v>4.8717341981821469E-3</v>
      </c>
      <c r="D114" s="18">
        <f t="shared" si="6"/>
        <v>7.4010978936715874E-5</v>
      </c>
      <c r="E114" s="18">
        <f t="shared" si="7"/>
        <v>9.1906177417657098</v>
      </c>
    </row>
    <row r="115" spans="1:5" x14ac:dyDescent="0.25">
      <c r="A115" s="17">
        <v>38971</v>
      </c>
      <c r="B115">
        <v>2173.25</v>
      </c>
      <c r="C115">
        <f t="shared" si="5"/>
        <v>3.4444706088771473E-3</v>
      </c>
      <c r="D115" s="18">
        <f t="shared" si="6"/>
        <v>6.8874629321402422E-5</v>
      </c>
      <c r="E115" s="18">
        <f t="shared" si="7"/>
        <v>9.4109621768926139</v>
      </c>
    </row>
    <row r="116" spans="1:5" x14ac:dyDescent="0.25">
      <c r="A116" s="17">
        <v>38972</v>
      </c>
      <c r="B116">
        <v>2215.8200000000002</v>
      </c>
      <c r="C116">
        <f t="shared" si="5"/>
        <v>1.9588174393189998E-2</v>
      </c>
      <c r="D116" s="18">
        <f t="shared" si="6"/>
        <v>6.3050425270699123E-5</v>
      </c>
      <c r="E116" s="18">
        <f t="shared" si="7"/>
        <v>3.5860247902277651</v>
      </c>
    </row>
    <row r="117" spans="1:5" x14ac:dyDescent="0.25">
      <c r="A117" s="17">
        <v>38973</v>
      </c>
      <c r="B117">
        <v>2227.67</v>
      </c>
      <c r="C117">
        <f t="shared" si="5"/>
        <v>5.3479073209917356E-3</v>
      </c>
      <c r="D117" s="18">
        <f t="shared" si="6"/>
        <v>9.5807842745899134E-5</v>
      </c>
      <c r="E117" s="18">
        <f t="shared" si="7"/>
        <v>8.9546506500366441</v>
      </c>
    </row>
    <row r="118" spans="1:5" x14ac:dyDescent="0.25">
      <c r="A118" s="17">
        <v>38974</v>
      </c>
      <c r="B118">
        <v>2228.73</v>
      </c>
      <c r="C118">
        <f t="shared" si="5"/>
        <v>4.7583349418897115E-4</v>
      </c>
      <c r="D118" s="18">
        <f t="shared" si="6"/>
        <v>8.8941857719063744E-5</v>
      </c>
      <c r="E118" s="18">
        <f t="shared" si="7"/>
        <v>9.3249820057050172</v>
      </c>
    </row>
    <row r="119" spans="1:5" x14ac:dyDescent="0.25">
      <c r="A119" s="17">
        <v>38975</v>
      </c>
      <c r="B119">
        <v>2235.59</v>
      </c>
      <c r="C119">
        <f t="shared" si="5"/>
        <v>3.0779861176545059E-3</v>
      </c>
      <c r="D119" s="18">
        <f t="shared" si="6"/>
        <v>7.9878631155602998E-5</v>
      </c>
      <c r="E119" s="18">
        <f t="shared" si="7"/>
        <v>9.3163972672931443</v>
      </c>
    </row>
    <row r="120" spans="1:5" x14ac:dyDescent="0.25">
      <c r="A120" s="17">
        <v>38978</v>
      </c>
      <c r="B120">
        <v>2235.75</v>
      </c>
      <c r="C120">
        <f t="shared" si="5"/>
        <v>7.1569473830109486E-5</v>
      </c>
      <c r="D120" s="18">
        <f t="shared" si="6"/>
        <v>7.2686048499927993E-5</v>
      </c>
      <c r="E120" s="18">
        <f t="shared" si="7"/>
        <v>9.5292906268797939</v>
      </c>
    </row>
    <row r="121" spans="1:5" x14ac:dyDescent="0.25">
      <c r="A121" s="17">
        <v>38979</v>
      </c>
      <c r="B121">
        <v>2222.37</v>
      </c>
      <c r="C121">
        <f t="shared" si="5"/>
        <v>-5.9845689365985054E-3</v>
      </c>
      <c r="D121" s="18">
        <f t="shared" si="6"/>
        <v>6.5260918212892949E-5</v>
      </c>
      <c r="E121" s="18">
        <f t="shared" si="7"/>
        <v>9.0883191360930304</v>
      </c>
    </row>
    <row r="122" spans="1:5" x14ac:dyDescent="0.25">
      <c r="A122" s="17">
        <v>38980</v>
      </c>
      <c r="B122">
        <v>2252.89</v>
      </c>
      <c r="C122">
        <f t="shared" si="5"/>
        <v>1.3733086749731135E-2</v>
      </c>
      <c r="D122" s="18">
        <f t="shared" si="6"/>
        <v>6.2252710902283912E-5</v>
      </c>
      <c r="E122" s="18">
        <f t="shared" si="7"/>
        <v>6.6547589349707597</v>
      </c>
    </row>
    <row r="123" spans="1:5" x14ac:dyDescent="0.25">
      <c r="A123" s="17">
        <v>38981</v>
      </c>
      <c r="B123">
        <v>2237.75</v>
      </c>
      <c r="C123">
        <f t="shared" si="5"/>
        <v>-6.7202570920017728E-3</v>
      </c>
      <c r="D123" s="18">
        <f t="shared" si="6"/>
        <v>7.5160193545622175E-5</v>
      </c>
      <c r="E123" s="18">
        <f t="shared" si="7"/>
        <v>8.8950141530928519</v>
      </c>
    </row>
    <row r="124" spans="1:5" x14ac:dyDescent="0.25">
      <c r="A124" s="17">
        <v>38982</v>
      </c>
      <c r="B124">
        <v>2218.9299999999998</v>
      </c>
      <c r="C124">
        <f t="shared" si="5"/>
        <v>-8.4102334934644911E-3</v>
      </c>
      <c r="D124" s="18">
        <f t="shared" si="6"/>
        <v>7.2095543979876681E-5</v>
      </c>
      <c r="E124" s="18">
        <f t="shared" si="7"/>
        <v>8.5564309519283697</v>
      </c>
    </row>
    <row r="125" spans="1:5" x14ac:dyDescent="0.25">
      <c r="A125" s="17">
        <v>38985</v>
      </c>
      <c r="B125">
        <v>2249.0700000000002</v>
      </c>
      <c r="C125">
        <f t="shared" si="5"/>
        <v>1.3583123397313268E-2</v>
      </c>
      <c r="D125" s="18">
        <f t="shared" si="6"/>
        <v>7.1956246248549763E-5</v>
      </c>
      <c r="E125" s="18">
        <f t="shared" si="7"/>
        <v>6.9753769098734848</v>
      </c>
    </row>
    <row r="126" spans="1:5" x14ac:dyDescent="0.25">
      <c r="A126" s="17">
        <v>38986</v>
      </c>
      <c r="B126">
        <v>2261.34</v>
      </c>
      <c r="C126">
        <f t="shared" si="5"/>
        <v>5.4555883098347229E-3</v>
      </c>
      <c r="D126" s="18">
        <f t="shared" si="6"/>
        <v>8.3453915489827598E-5</v>
      </c>
      <c r="E126" s="18">
        <f t="shared" si="7"/>
        <v>9.0345707237525268</v>
      </c>
    </row>
    <row r="127" spans="1:5" x14ac:dyDescent="0.25">
      <c r="A127" s="17">
        <v>38987</v>
      </c>
      <c r="B127">
        <v>2263.39</v>
      </c>
      <c r="C127">
        <f t="shared" si="5"/>
        <v>9.0654213873178158E-4</v>
      </c>
      <c r="D127" s="18">
        <f t="shared" si="6"/>
        <v>7.7968862290044133E-5</v>
      </c>
      <c r="E127" s="18">
        <f t="shared" si="7"/>
        <v>9.4486606681367427</v>
      </c>
    </row>
    <row r="128" spans="1:5" x14ac:dyDescent="0.25">
      <c r="A128" s="17">
        <v>38988</v>
      </c>
      <c r="B128">
        <v>2270.02</v>
      </c>
      <c r="C128">
        <f t="shared" si="5"/>
        <v>2.9292344668837935E-3</v>
      </c>
      <c r="D128" s="18">
        <f t="shared" si="6"/>
        <v>7.0087470577365752E-5</v>
      </c>
      <c r="E128" s="18">
        <f t="shared" si="7"/>
        <v>9.4433421444347676</v>
      </c>
    </row>
    <row r="129" spans="1:5" x14ac:dyDescent="0.25">
      <c r="A129" s="17">
        <v>38989</v>
      </c>
      <c r="B129">
        <v>2258.4299999999998</v>
      </c>
      <c r="C129">
        <f t="shared" si="5"/>
        <v>-5.1056818882653657E-3</v>
      </c>
      <c r="D129" s="18">
        <f t="shared" si="6"/>
        <v>6.3803870083116042E-5</v>
      </c>
      <c r="E129" s="18">
        <f t="shared" si="7"/>
        <v>9.2511323467379896</v>
      </c>
    </row>
    <row r="130" spans="1:5" x14ac:dyDescent="0.25">
      <c r="A130" s="17">
        <v>38992</v>
      </c>
      <c r="B130">
        <v>2237.6</v>
      </c>
      <c r="C130">
        <f t="shared" si="5"/>
        <v>-9.2232214414438036E-3</v>
      </c>
      <c r="D130" s="18">
        <f t="shared" si="6"/>
        <v>5.9948747995767026E-5</v>
      </c>
      <c r="E130" s="18">
        <f t="shared" si="7"/>
        <v>8.30301154728485</v>
      </c>
    </row>
    <row r="131" spans="1:5" x14ac:dyDescent="0.25">
      <c r="A131" s="17">
        <v>38993</v>
      </c>
      <c r="B131">
        <v>2243.65</v>
      </c>
      <c r="C131">
        <f t="shared" si="5"/>
        <v>2.7037897747587514E-3</v>
      </c>
      <c r="D131" s="18">
        <f t="shared" si="6"/>
        <v>6.2514927947520885E-5</v>
      </c>
      <c r="E131" s="18">
        <f t="shared" si="7"/>
        <v>9.5631654469673695</v>
      </c>
    </row>
    <row r="132" spans="1:5" x14ac:dyDescent="0.25">
      <c r="A132" s="17">
        <v>38994</v>
      </c>
      <c r="B132">
        <v>2290.9499999999998</v>
      </c>
      <c r="C132">
        <f t="shared" si="5"/>
        <v>2.108171951953278E-2</v>
      </c>
      <c r="D132" s="18">
        <f t="shared" si="6"/>
        <v>5.687520586934692E-5</v>
      </c>
      <c r="E132" s="18">
        <f t="shared" si="7"/>
        <v>1.9603690534739915</v>
      </c>
    </row>
    <row r="133" spans="1:5" x14ac:dyDescent="0.25">
      <c r="A133" s="17">
        <v>38995</v>
      </c>
      <c r="B133">
        <v>2306.34</v>
      </c>
      <c r="C133">
        <f t="shared" si="5"/>
        <v>6.7177371832647277E-3</v>
      </c>
      <c r="D133" s="18">
        <f t="shared" si="6"/>
        <v>9.6468962497683034E-5</v>
      </c>
      <c r="E133" s="18">
        <f t="shared" si="7"/>
        <v>8.7784911801699561</v>
      </c>
    </row>
    <row r="134" spans="1:5" x14ac:dyDescent="0.25">
      <c r="A134" s="17">
        <v>38996</v>
      </c>
      <c r="B134">
        <v>2299.9899999999998</v>
      </c>
      <c r="C134">
        <f t="shared" ref="C134:C197" si="8">(B134-B133)/B133</f>
        <v>-2.7532800887988601E-3</v>
      </c>
      <c r="D134" s="18">
        <f t="shared" si="6"/>
        <v>9.1223935941893544E-5</v>
      </c>
      <c r="E134" s="18">
        <f t="shared" si="7"/>
        <v>9.2190949699475802</v>
      </c>
    </row>
    <row r="135" spans="1:5" x14ac:dyDescent="0.25">
      <c r="A135" s="17">
        <v>38999</v>
      </c>
      <c r="B135">
        <v>2311.77</v>
      </c>
      <c r="C135">
        <f t="shared" si="8"/>
        <v>5.1217613989626917E-3</v>
      </c>
      <c r="D135" s="18">
        <f t="shared" si="6"/>
        <v>8.2678873839169668E-5</v>
      </c>
      <c r="E135" s="18">
        <f t="shared" si="7"/>
        <v>9.0832653948863875</v>
      </c>
    </row>
    <row r="136" spans="1:5" x14ac:dyDescent="0.25">
      <c r="A136" s="17">
        <v>39000</v>
      </c>
      <c r="B136">
        <v>2315.4299999999998</v>
      </c>
      <c r="C136">
        <f t="shared" si="8"/>
        <v>1.5832024812156289E-3</v>
      </c>
      <c r="D136" s="18">
        <f t="shared" si="6"/>
        <v>7.6912269751289121E-5</v>
      </c>
      <c r="E136" s="18">
        <f t="shared" si="7"/>
        <v>9.4402556696921689</v>
      </c>
    </row>
    <row r="137" spans="1:5" x14ac:dyDescent="0.25">
      <c r="A137" s="17">
        <v>39001</v>
      </c>
      <c r="B137">
        <v>2308.27</v>
      </c>
      <c r="C137">
        <f t="shared" si="8"/>
        <v>-3.0922981908327418E-3</v>
      </c>
      <c r="D137" s="18">
        <f t="shared" si="6"/>
        <v>6.9310931421053904E-5</v>
      </c>
      <c r="E137" s="18">
        <f t="shared" si="7"/>
        <v>9.4389454420421295</v>
      </c>
    </row>
    <row r="138" spans="1:5" x14ac:dyDescent="0.25">
      <c r="A138" s="17">
        <v>39002</v>
      </c>
      <c r="B138">
        <v>2346.1799999999998</v>
      </c>
      <c r="C138">
        <f t="shared" si="8"/>
        <v>1.6423555303322339E-2</v>
      </c>
      <c r="D138" s="18">
        <f t="shared" si="6"/>
        <v>6.3206973544569888E-5</v>
      </c>
      <c r="E138" s="18">
        <f t="shared" si="7"/>
        <v>5.4016369111541902</v>
      </c>
    </row>
    <row r="139" spans="1:5" x14ac:dyDescent="0.25">
      <c r="A139" s="17">
        <v>39003</v>
      </c>
      <c r="B139">
        <v>2357.29</v>
      </c>
      <c r="C139">
        <f t="shared" si="8"/>
        <v>4.735357048478858E-3</v>
      </c>
      <c r="D139" s="18">
        <f t="shared" si="6"/>
        <v>8.4305822793117886E-5</v>
      </c>
      <c r="E139" s="18">
        <f t="shared" si="7"/>
        <v>9.1150802916991864</v>
      </c>
    </row>
    <row r="140" spans="1:5" x14ac:dyDescent="0.25">
      <c r="A140" s="17">
        <v>39006</v>
      </c>
      <c r="B140">
        <v>2363.84</v>
      </c>
      <c r="C140">
        <f t="shared" si="8"/>
        <v>2.7786144258874308E-3</v>
      </c>
      <c r="D140" s="18">
        <f t="shared" si="6"/>
        <v>7.7983895670431867E-5</v>
      </c>
      <c r="E140" s="18">
        <f t="shared" si="7"/>
        <v>9.3600044681403443</v>
      </c>
    </row>
    <row r="141" spans="1:5" x14ac:dyDescent="0.25">
      <c r="A141" s="17">
        <v>39007</v>
      </c>
      <c r="B141">
        <v>2344.9499999999998</v>
      </c>
      <c r="C141">
        <f t="shared" si="8"/>
        <v>-7.9912346013267938E-3</v>
      </c>
      <c r="D141" s="18">
        <f t="shared" si="6"/>
        <v>7.080576211293691E-5</v>
      </c>
      <c r="E141" s="18">
        <f t="shared" si="7"/>
        <v>8.6536685703576453</v>
      </c>
    </row>
    <row r="142" spans="1:5" x14ac:dyDescent="0.25">
      <c r="A142" s="17">
        <v>39008</v>
      </c>
      <c r="B142">
        <v>2337.15</v>
      </c>
      <c r="C142">
        <f t="shared" si="8"/>
        <v>-3.3262969359686679E-3</v>
      </c>
      <c r="D142" s="18">
        <f t="shared" si="6"/>
        <v>7.0096161256773262E-5</v>
      </c>
      <c r="E142" s="18">
        <f t="shared" si="7"/>
        <v>9.4077986286870612</v>
      </c>
    </row>
    <row r="143" spans="1:5" x14ac:dyDescent="0.25">
      <c r="A143" s="17">
        <v>39009</v>
      </c>
      <c r="B143">
        <v>2340.94</v>
      </c>
      <c r="C143">
        <f t="shared" si="8"/>
        <v>1.621633185717632E-3</v>
      </c>
      <c r="D143" s="18">
        <f t="shared" si="6"/>
        <v>6.4065423280159299E-5</v>
      </c>
      <c r="E143" s="18">
        <f t="shared" si="7"/>
        <v>9.6145587461250948</v>
      </c>
    </row>
    <row r="144" spans="1:5" x14ac:dyDescent="0.25">
      <c r="A144" s="17">
        <v>39010</v>
      </c>
      <c r="B144">
        <v>2342.3000000000002</v>
      </c>
      <c r="C144">
        <f t="shared" si="8"/>
        <v>5.8096320281601722E-4</v>
      </c>
      <c r="D144" s="18">
        <f t="shared" si="6"/>
        <v>5.7789109590472966E-5</v>
      </c>
      <c r="E144" s="18">
        <f t="shared" si="7"/>
        <v>9.7528696990156032</v>
      </c>
    </row>
    <row r="145" spans="1:5" x14ac:dyDescent="0.25">
      <c r="A145" s="17">
        <v>39013</v>
      </c>
      <c r="B145">
        <v>2355.56</v>
      </c>
      <c r="C145">
        <f t="shared" si="8"/>
        <v>5.661102335311345E-3</v>
      </c>
      <c r="D145" s="18">
        <f t="shared" si="6"/>
        <v>5.1919817981133947E-5</v>
      </c>
      <c r="E145" s="18">
        <f t="shared" si="7"/>
        <v>9.2485489743043257</v>
      </c>
    </row>
    <row r="146" spans="1:5" x14ac:dyDescent="0.25">
      <c r="A146" s="17">
        <v>39014</v>
      </c>
      <c r="B146">
        <v>2344.84</v>
      </c>
      <c r="C146">
        <f t="shared" si="8"/>
        <v>-4.5509348095568785E-3</v>
      </c>
      <c r="D146" s="18">
        <f t="shared" si="6"/>
        <v>4.9889708382611985E-5</v>
      </c>
      <c r="E146" s="18">
        <f t="shared" si="7"/>
        <v>9.4905599483616196</v>
      </c>
    </row>
    <row r="147" spans="1:5" x14ac:dyDescent="0.25">
      <c r="A147" s="17">
        <v>39015</v>
      </c>
      <c r="B147">
        <v>2356.59</v>
      </c>
      <c r="C147">
        <f t="shared" si="8"/>
        <v>5.0110028829259134E-3</v>
      </c>
      <c r="D147" s="18">
        <f t="shared" si="6"/>
        <v>4.6908793504216224E-5</v>
      </c>
      <c r="E147" s="18">
        <f t="shared" si="7"/>
        <v>9.4320081184673903</v>
      </c>
    </row>
    <row r="148" spans="1:5" x14ac:dyDescent="0.25">
      <c r="A148" s="17">
        <v>39016</v>
      </c>
      <c r="B148">
        <v>2379.1</v>
      </c>
      <c r="C148">
        <f t="shared" si="8"/>
        <v>9.5519373331804693E-3</v>
      </c>
      <c r="D148" s="18">
        <f t="shared" si="6"/>
        <v>4.468183001994404E-5</v>
      </c>
      <c r="E148" s="18">
        <f t="shared" si="7"/>
        <v>7.9739613086713304</v>
      </c>
    </row>
    <row r="149" spans="1:5" x14ac:dyDescent="0.25">
      <c r="A149" s="17">
        <v>39017</v>
      </c>
      <c r="B149">
        <v>2350.62</v>
      </c>
      <c r="C149">
        <f t="shared" si="8"/>
        <v>-1.1970913370602337E-2</v>
      </c>
      <c r="D149" s="18">
        <f t="shared" si="6"/>
        <v>4.9438192295842298E-5</v>
      </c>
      <c r="E149" s="18">
        <f t="shared" si="7"/>
        <v>7.0161625764240609</v>
      </c>
    </row>
    <row r="150" spans="1:5" x14ac:dyDescent="0.25">
      <c r="A150" s="17">
        <v>39020</v>
      </c>
      <c r="B150">
        <v>2363.77</v>
      </c>
      <c r="C150">
        <f t="shared" si="8"/>
        <v>5.5942687461180843E-3</v>
      </c>
      <c r="D150" s="18">
        <f t="shared" si="6"/>
        <v>5.9027457751727334E-5</v>
      </c>
      <c r="E150" s="18">
        <f t="shared" si="7"/>
        <v>9.2073165664650762</v>
      </c>
    </row>
    <row r="151" spans="1:5" x14ac:dyDescent="0.25">
      <c r="A151" s="17">
        <v>39021</v>
      </c>
      <c r="B151">
        <v>2366.71</v>
      </c>
      <c r="C151">
        <f t="shared" si="8"/>
        <v>1.2437758326740989E-3</v>
      </c>
      <c r="D151" s="18">
        <f t="shared" si="6"/>
        <v>5.6194378090922399E-5</v>
      </c>
      <c r="E151" s="18">
        <f t="shared" si="7"/>
        <v>9.7591647815357891</v>
      </c>
    </row>
    <row r="152" spans="1:5" x14ac:dyDescent="0.25">
      <c r="A152" s="17">
        <v>39022</v>
      </c>
      <c r="B152">
        <v>2334.35</v>
      </c>
      <c r="C152">
        <f t="shared" si="8"/>
        <v>-1.3672989086115379E-2</v>
      </c>
      <c r="D152" s="18">
        <f t="shared" si="6"/>
        <v>5.0611564501016265E-5</v>
      </c>
      <c r="E152" s="18">
        <f t="shared" si="7"/>
        <v>6.1974981832201301</v>
      </c>
    </row>
    <row r="153" spans="1:5" x14ac:dyDescent="0.25">
      <c r="A153" s="17">
        <v>39023</v>
      </c>
      <c r="B153">
        <v>2334.02</v>
      </c>
      <c r="C153">
        <f t="shared" si="8"/>
        <v>-1.4136697581764829E-4</v>
      </c>
      <c r="D153" s="18">
        <f t="shared" ref="D153:D216" si="9">$H$1*D152+(1-$H$1)*C152*C152</f>
        <v>6.4540051382107501E-5</v>
      </c>
      <c r="E153" s="18">
        <f t="shared" ref="E153:E216" si="10">-LN(D153)-C153*C153/D153</f>
        <v>9.6479149283899073</v>
      </c>
    </row>
    <row r="154" spans="1:5" x14ac:dyDescent="0.25">
      <c r="A154" s="17">
        <v>39024</v>
      </c>
      <c r="B154">
        <v>2330.79</v>
      </c>
      <c r="C154">
        <f t="shared" si="8"/>
        <v>-1.383878458625041E-3</v>
      </c>
      <c r="D154" s="18">
        <f t="shared" si="9"/>
        <v>5.7948639767766001E-5</v>
      </c>
      <c r="E154" s="18">
        <f t="shared" si="10"/>
        <v>9.7229048925136947</v>
      </c>
    </row>
    <row r="155" spans="1:5" x14ac:dyDescent="0.25">
      <c r="A155" s="17">
        <v>39027</v>
      </c>
      <c r="B155">
        <v>2365.9499999999998</v>
      </c>
      <c r="C155">
        <f t="shared" si="8"/>
        <v>1.5085014093933754E-2</v>
      </c>
      <c r="D155" s="18">
        <f t="shared" si="9"/>
        <v>5.2224219223129538E-5</v>
      </c>
      <c r="E155" s="18">
        <f t="shared" si="10"/>
        <v>5.5026439077475864</v>
      </c>
    </row>
    <row r="156" spans="1:5" x14ac:dyDescent="0.25">
      <c r="A156" s="17">
        <v>39028</v>
      </c>
      <c r="B156">
        <v>2375.88</v>
      </c>
      <c r="C156">
        <f t="shared" si="8"/>
        <v>4.1970455842263331E-3</v>
      </c>
      <c r="D156" s="18">
        <f t="shared" si="9"/>
        <v>7.0136395565275868E-5</v>
      </c>
      <c r="E156" s="18">
        <f t="shared" si="10"/>
        <v>9.3139124888308835</v>
      </c>
    </row>
    <row r="157" spans="1:5" x14ac:dyDescent="0.25">
      <c r="A157" s="17">
        <v>39029</v>
      </c>
      <c r="B157">
        <v>2384.94</v>
      </c>
      <c r="C157">
        <f t="shared" si="8"/>
        <v>3.8133239052477166E-3</v>
      </c>
      <c r="D157" s="18">
        <f t="shared" si="9"/>
        <v>6.47707955130547E-5</v>
      </c>
      <c r="E157" s="18">
        <f t="shared" si="10"/>
        <v>9.4201496348209623</v>
      </c>
    </row>
    <row r="158" spans="1:5" x14ac:dyDescent="0.25">
      <c r="A158" s="17">
        <v>39030</v>
      </c>
      <c r="B158">
        <v>2376.0100000000002</v>
      </c>
      <c r="C158">
        <f t="shared" si="8"/>
        <v>-3.7443289977944251E-3</v>
      </c>
      <c r="D158" s="18">
        <f t="shared" si="9"/>
        <v>5.9639332091430272E-5</v>
      </c>
      <c r="E158" s="18">
        <f t="shared" si="10"/>
        <v>9.4921155110053927</v>
      </c>
    </row>
    <row r="159" spans="1:5" x14ac:dyDescent="0.25">
      <c r="A159" s="17">
        <v>39031</v>
      </c>
      <c r="B159">
        <v>2389.7199999999998</v>
      </c>
      <c r="C159">
        <f t="shared" si="8"/>
        <v>5.7701777349420166E-3</v>
      </c>
      <c r="D159" s="18">
        <f t="shared" si="9"/>
        <v>5.4978831679184201E-5</v>
      </c>
      <c r="E159" s="18">
        <f t="shared" si="10"/>
        <v>9.2029664973842671</v>
      </c>
    </row>
    <row r="160" spans="1:5" x14ac:dyDescent="0.25">
      <c r="A160" s="17">
        <v>39034</v>
      </c>
      <c r="B160">
        <v>2406.38</v>
      </c>
      <c r="C160">
        <f t="shared" si="8"/>
        <v>6.9715280451267559E-3</v>
      </c>
      <c r="D160" s="18">
        <f t="shared" si="9"/>
        <v>5.2763592459546655E-5</v>
      </c>
      <c r="E160" s="18">
        <f t="shared" si="10"/>
        <v>8.9285577135525855</v>
      </c>
    </row>
    <row r="161" spans="1:5" x14ac:dyDescent="0.25">
      <c r="A161" s="17">
        <v>39035</v>
      </c>
      <c r="B161">
        <v>2430.66</v>
      </c>
      <c r="C161">
        <f t="shared" si="8"/>
        <v>1.0089844496712798E-2</v>
      </c>
      <c r="D161" s="18">
        <f t="shared" si="9"/>
        <v>5.2338462258651339E-5</v>
      </c>
      <c r="E161" s="18">
        <f t="shared" si="10"/>
        <v>7.9126519286059409</v>
      </c>
    </row>
    <row r="162" spans="1:5" x14ac:dyDescent="0.25">
      <c r="A162" s="17">
        <v>39036</v>
      </c>
      <c r="B162">
        <v>2442.75</v>
      </c>
      <c r="C162">
        <f t="shared" si="8"/>
        <v>4.9739576905038739E-3</v>
      </c>
      <c r="D162" s="18">
        <f t="shared" si="9"/>
        <v>5.7391991758482115E-5</v>
      </c>
      <c r="E162" s="18">
        <f t="shared" si="10"/>
        <v>9.3345307414028671</v>
      </c>
    </row>
    <row r="163" spans="1:5" x14ac:dyDescent="0.25">
      <c r="A163" s="17">
        <v>39037</v>
      </c>
      <c r="B163">
        <v>2449.06</v>
      </c>
      <c r="C163">
        <f t="shared" si="8"/>
        <v>2.5831542319107339E-3</v>
      </c>
      <c r="D163" s="18">
        <f t="shared" si="9"/>
        <v>5.4056269292582786E-5</v>
      </c>
      <c r="E163" s="18">
        <f t="shared" si="10"/>
        <v>9.7020454017474389</v>
      </c>
    </row>
    <row r="164" spans="1:5" x14ac:dyDescent="0.25">
      <c r="A164" s="17">
        <v>39038</v>
      </c>
      <c r="B164">
        <v>2445.86</v>
      </c>
      <c r="C164">
        <f t="shared" si="8"/>
        <v>-1.3066237658529468E-3</v>
      </c>
      <c r="D164" s="18">
        <f t="shared" si="9"/>
        <v>4.9215531854786648E-5</v>
      </c>
      <c r="E164" s="18">
        <f t="shared" si="10"/>
        <v>9.8846117256080728</v>
      </c>
    </row>
    <row r="165" spans="1:5" x14ac:dyDescent="0.25">
      <c r="A165" s="17">
        <v>39041</v>
      </c>
      <c r="B165">
        <v>2452.7199999999998</v>
      </c>
      <c r="C165">
        <f t="shared" si="8"/>
        <v>2.8047394372530204E-3</v>
      </c>
      <c r="D165" s="18">
        <f t="shared" si="9"/>
        <v>4.4362056753762043E-5</v>
      </c>
      <c r="E165" s="18">
        <f t="shared" si="10"/>
        <v>9.8457996429967949</v>
      </c>
    </row>
    <row r="166" spans="1:5" x14ac:dyDescent="0.25">
      <c r="A166" s="17">
        <v>39042</v>
      </c>
      <c r="B166">
        <v>2454.84</v>
      </c>
      <c r="C166">
        <f t="shared" si="8"/>
        <v>8.643465214131029E-4</v>
      </c>
      <c r="D166" s="18">
        <f t="shared" si="9"/>
        <v>4.0633653616109006E-5</v>
      </c>
      <c r="E166" s="18">
        <f t="shared" si="10"/>
        <v>10.092527815842352</v>
      </c>
    </row>
    <row r="167" spans="1:5" x14ac:dyDescent="0.25">
      <c r="A167" s="17">
        <v>39043</v>
      </c>
      <c r="B167">
        <v>2465.98</v>
      </c>
      <c r="C167">
        <f t="shared" si="8"/>
        <v>4.5379739616430688E-3</v>
      </c>
      <c r="D167" s="18">
        <f t="shared" si="9"/>
        <v>3.6558817064954287E-5</v>
      </c>
      <c r="E167" s="18">
        <f t="shared" si="10"/>
        <v>9.6532983973308042</v>
      </c>
    </row>
    <row r="168" spans="1:5" x14ac:dyDescent="0.25">
      <c r="A168" s="17">
        <v>39045</v>
      </c>
      <c r="B168">
        <v>2460.2600000000002</v>
      </c>
      <c r="C168">
        <f t="shared" si="8"/>
        <v>-2.319564635560629E-3</v>
      </c>
      <c r="D168" s="18">
        <f t="shared" si="9"/>
        <v>3.4927760117294871E-5</v>
      </c>
      <c r="E168" s="18">
        <f t="shared" si="10"/>
        <v>10.108185536005752</v>
      </c>
    </row>
    <row r="169" spans="1:5" x14ac:dyDescent="0.25">
      <c r="A169" s="17">
        <v>39048</v>
      </c>
      <c r="B169">
        <v>2405.92</v>
      </c>
      <c r="C169">
        <f t="shared" si="8"/>
        <v>-2.2087096485737336E-2</v>
      </c>
      <c r="D169" s="18">
        <f t="shared" si="9"/>
        <v>3.1909180726287006E-5</v>
      </c>
      <c r="E169" s="18">
        <f t="shared" si="10"/>
        <v>-4.9357679314565157</v>
      </c>
    </row>
    <row r="170" spans="1:5" x14ac:dyDescent="0.25">
      <c r="A170" s="17">
        <v>39049</v>
      </c>
      <c r="B170">
        <v>2412.61</v>
      </c>
      <c r="C170">
        <f t="shared" si="8"/>
        <v>2.7806410853228928E-3</v>
      </c>
      <c r="D170" s="18">
        <f t="shared" si="9"/>
        <v>7.8487349900190672E-5</v>
      </c>
      <c r="E170" s="18">
        <f t="shared" si="10"/>
        <v>9.3540608514447143</v>
      </c>
    </row>
    <row r="171" spans="1:5" x14ac:dyDescent="0.25">
      <c r="A171" s="17">
        <v>39050</v>
      </c>
      <c r="B171">
        <v>2432.23</v>
      </c>
      <c r="C171">
        <f t="shared" si="8"/>
        <v>8.1322716891664582E-3</v>
      </c>
      <c r="D171" s="18">
        <f t="shared" si="9"/>
        <v>7.1258934149159015E-5</v>
      </c>
      <c r="E171" s="18">
        <f t="shared" si="10"/>
        <v>8.6211124429700075</v>
      </c>
    </row>
    <row r="172" spans="1:5" x14ac:dyDescent="0.25">
      <c r="A172" s="17">
        <v>39051</v>
      </c>
      <c r="B172">
        <v>2431.77</v>
      </c>
      <c r="C172">
        <f t="shared" si="8"/>
        <v>-1.8912685066792054E-4</v>
      </c>
      <c r="D172" s="18">
        <f t="shared" si="9"/>
        <v>7.0735351515638177E-5</v>
      </c>
      <c r="E172" s="18">
        <f t="shared" si="10"/>
        <v>9.5560594154767688</v>
      </c>
    </row>
    <row r="173" spans="1:5" x14ac:dyDescent="0.25">
      <c r="A173" s="17">
        <v>39052</v>
      </c>
      <c r="B173">
        <v>2413.21</v>
      </c>
      <c r="C173">
        <f t="shared" si="8"/>
        <v>-7.6323007521270289E-3</v>
      </c>
      <c r="D173" s="18">
        <f t="shared" si="9"/>
        <v>6.3512636584472104E-5</v>
      </c>
      <c r="E173" s="18">
        <f t="shared" si="10"/>
        <v>8.7470996256689553</v>
      </c>
    </row>
    <row r="174" spans="1:5" x14ac:dyDescent="0.25">
      <c r="A174" s="17">
        <v>39055</v>
      </c>
      <c r="B174">
        <v>2448.39</v>
      </c>
      <c r="C174">
        <f t="shared" si="8"/>
        <v>1.4578093079342384E-2</v>
      </c>
      <c r="D174" s="18">
        <f t="shared" si="9"/>
        <v>6.29752080686375E-5</v>
      </c>
      <c r="E174" s="18">
        <f t="shared" si="10"/>
        <v>6.2980954235470978</v>
      </c>
    </row>
    <row r="175" spans="1:5" x14ac:dyDescent="0.25">
      <c r="A175" s="17">
        <v>39056</v>
      </c>
      <c r="B175">
        <v>2452.38</v>
      </c>
      <c r="C175">
        <f t="shared" si="8"/>
        <v>1.6296423363925832E-3</v>
      </c>
      <c r="D175" s="18">
        <f t="shared" si="9"/>
        <v>7.8252881926123326E-5</v>
      </c>
      <c r="E175" s="18">
        <f t="shared" si="10"/>
        <v>9.4216270549177281</v>
      </c>
    </row>
    <row r="176" spans="1:5" x14ac:dyDescent="0.25">
      <c r="A176" s="17">
        <v>39057</v>
      </c>
      <c r="B176">
        <v>2445.86</v>
      </c>
      <c r="C176">
        <f t="shared" si="8"/>
        <v>-2.6586418091812778E-3</v>
      </c>
      <c r="D176" s="18">
        <f t="shared" si="9"/>
        <v>7.052982857358999E-5</v>
      </c>
      <c r="E176" s="18">
        <f t="shared" si="10"/>
        <v>9.4592565833645761</v>
      </c>
    </row>
    <row r="177" spans="1:5" x14ac:dyDescent="0.25">
      <c r="A177" s="17">
        <v>39058</v>
      </c>
      <c r="B177">
        <v>2427.69</v>
      </c>
      <c r="C177">
        <f t="shared" si="8"/>
        <v>-7.4288798214125389E-3</v>
      </c>
      <c r="D177" s="18">
        <f t="shared" si="9"/>
        <v>6.4046565694549461E-5</v>
      </c>
      <c r="E177" s="18">
        <f t="shared" si="10"/>
        <v>8.7942106153587591</v>
      </c>
    </row>
    <row r="178" spans="1:5" x14ac:dyDescent="0.25">
      <c r="A178" s="17">
        <v>39059</v>
      </c>
      <c r="B178">
        <v>2437.36</v>
      </c>
      <c r="C178">
        <f t="shared" si="8"/>
        <v>3.9832103769427201E-3</v>
      </c>
      <c r="D178" s="18">
        <f t="shared" si="9"/>
        <v>6.3141595004277738E-5</v>
      </c>
      <c r="E178" s="18">
        <f t="shared" si="10"/>
        <v>9.4188548536610845</v>
      </c>
    </row>
    <row r="179" spans="1:5" x14ac:dyDescent="0.25">
      <c r="A179" s="17">
        <v>39062</v>
      </c>
      <c r="B179">
        <v>2442.86</v>
      </c>
      <c r="C179">
        <f t="shared" si="8"/>
        <v>2.2565398628023761E-3</v>
      </c>
      <c r="D179" s="18">
        <f t="shared" si="9"/>
        <v>5.8311886156385364E-5</v>
      </c>
      <c r="E179" s="18">
        <f t="shared" si="10"/>
        <v>9.662381549311327</v>
      </c>
    </row>
    <row r="180" spans="1:5" x14ac:dyDescent="0.25">
      <c r="A180" s="17">
        <v>39063</v>
      </c>
      <c r="B180">
        <v>2431.6</v>
      </c>
      <c r="C180">
        <f t="shared" si="8"/>
        <v>-4.6093513340920962E-3</v>
      </c>
      <c r="D180" s="18">
        <f t="shared" si="9"/>
        <v>5.287490543248897E-5</v>
      </c>
      <c r="E180" s="18">
        <f t="shared" si="10"/>
        <v>9.4457631233877226</v>
      </c>
    </row>
    <row r="181" spans="1:5" x14ac:dyDescent="0.25">
      <c r="A181" s="17">
        <v>39064</v>
      </c>
      <c r="B181">
        <v>2432.41</v>
      </c>
      <c r="C181">
        <f t="shared" si="8"/>
        <v>3.331139990129731E-4</v>
      </c>
      <c r="D181" s="18">
        <f t="shared" si="9"/>
        <v>4.9643688294102302E-5</v>
      </c>
      <c r="E181" s="18">
        <f t="shared" si="10"/>
        <v>9.9084040720587812</v>
      </c>
    </row>
    <row r="182" spans="1:5" x14ac:dyDescent="0.25">
      <c r="A182" s="17">
        <v>39065</v>
      </c>
      <c r="B182">
        <v>2453.85</v>
      </c>
      <c r="C182">
        <f t="shared" si="8"/>
        <v>8.8143035096879454E-3</v>
      </c>
      <c r="D182" s="18">
        <f t="shared" si="9"/>
        <v>4.4583393343641292E-5</v>
      </c>
      <c r="E182" s="18">
        <f t="shared" si="10"/>
        <v>8.2755283644983564</v>
      </c>
    </row>
    <row r="183" spans="1:5" x14ac:dyDescent="0.25">
      <c r="A183" s="17">
        <v>39066</v>
      </c>
      <c r="B183">
        <v>2457.1999999999998</v>
      </c>
      <c r="C183">
        <f t="shared" si="8"/>
        <v>1.3652016219409945E-3</v>
      </c>
      <c r="D183" s="18">
        <f t="shared" si="9"/>
        <v>4.7965784463955707E-5</v>
      </c>
      <c r="E183" s="18">
        <f t="shared" si="10"/>
        <v>9.9061662715804761</v>
      </c>
    </row>
    <row r="184" spans="1:5" x14ac:dyDescent="0.25">
      <c r="A184" s="17">
        <v>39069</v>
      </c>
      <c r="B184">
        <v>2435.5700000000002</v>
      </c>
      <c r="C184">
        <f t="shared" si="8"/>
        <v>-8.8027022627379364E-3</v>
      </c>
      <c r="D184" s="18">
        <f t="shared" si="9"/>
        <v>4.3255973504429865E-5</v>
      </c>
      <c r="E184" s="18">
        <f t="shared" si="10"/>
        <v>8.2570025859503975</v>
      </c>
    </row>
    <row r="185" spans="1:5" x14ac:dyDescent="0.25">
      <c r="A185" s="17">
        <v>39070</v>
      </c>
      <c r="B185">
        <v>2429.5500000000002</v>
      </c>
      <c r="C185">
        <f t="shared" si="8"/>
        <v>-2.4717006696584297E-3</v>
      </c>
      <c r="D185" s="18">
        <f t="shared" si="9"/>
        <v>4.6753095176913E-5</v>
      </c>
      <c r="E185" s="18">
        <f t="shared" si="10"/>
        <v>9.8399584450538633</v>
      </c>
    </row>
    <row r="186" spans="1:5" x14ac:dyDescent="0.25">
      <c r="A186" s="17">
        <v>39071</v>
      </c>
      <c r="B186">
        <v>2427.61</v>
      </c>
      <c r="C186">
        <f t="shared" si="8"/>
        <v>-7.9850178016507357E-4</v>
      </c>
      <c r="D186" s="18">
        <f t="shared" si="9"/>
        <v>4.2600899288942398E-5</v>
      </c>
      <c r="E186" s="18">
        <f t="shared" si="10"/>
        <v>10.048668255093318</v>
      </c>
    </row>
    <row r="187" spans="1:5" x14ac:dyDescent="0.25">
      <c r="A187" s="17">
        <v>39072</v>
      </c>
      <c r="B187">
        <v>2415.85</v>
      </c>
      <c r="C187">
        <f t="shared" si="8"/>
        <v>-4.8442707024605345E-3</v>
      </c>
      <c r="D187" s="18">
        <f t="shared" si="9"/>
        <v>3.8313902101425065E-5</v>
      </c>
      <c r="E187" s="18">
        <f t="shared" si="10"/>
        <v>9.5572057455447883</v>
      </c>
    </row>
    <row r="188" spans="1:5" x14ac:dyDescent="0.25">
      <c r="A188" s="17">
        <v>39073</v>
      </c>
      <c r="B188">
        <v>2401.1799999999998</v>
      </c>
      <c r="C188">
        <f t="shared" si="8"/>
        <v>-6.0723968789453287E-3</v>
      </c>
      <c r="D188" s="18">
        <f t="shared" si="9"/>
        <v>3.6797128785904481E-5</v>
      </c>
      <c r="E188" s="18">
        <f t="shared" si="10"/>
        <v>9.2080015785004186</v>
      </c>
    </row>
    <row r="189" spans="1:5" x14ac:dyDescent="0.25">
      <c r="A189" s="17">
        <v>39077</v>
      </c>
      <c r="B189">
        <v>2413.5100000000002</v>
      </c>
      <c r="C189">
        <f t="shared" si="8"/>
        <v>5.1349753038091202E-3</v>
      </c>
      <c r="D189" s="18">
        <f t="shared" si="9"/>
        <v>3.6804982392565702E-5</v>
      </c>
      <c r="E189" s="18">
        <f t="shared" si="10"/>
        <v>9.4934533671206633</v>
      </c>
    </row>
    <row r="190" spans="1:5" x14ac:dyDescent="0.25">
      <c r="A190" s="17">
        <v>39078</v>
      </c>
      <c r="B190">
        <v>2431.2199999999998</v>
      </c>
      <c r="C190">
        <f t="shared" si="8"/>
        <v>7.3378606262247022E-3</v>
      </c>
      <c r="D190" s="18">
        <f t="shared" si="9"/>
        <v>3.5738730618153125E-5</v>
      </c>
      <c r="E190" s="18">
        <f t="shared" si="10"/>
        <v>8.7326692137544555</v>
      </c>
    </row>
    <row r="191" spans="1:5" x14ac:dyDescent="0.25">
      <c r="A191" s="17">
        <v>39079</v>
      </c>
      <c r="B191">
        <v>2425.5700000000002</v>
      </c>
      <c r="C191">
        <f t="shared" si="8"/>
        <v>-2.323936130831285E-3</v>
      </c>
      <c r="D191" s="18">
        <f t="shared" si="9"/>
        <v>3.7588396896144917E-5</v>
      </c>
      <c r="E191" s="18">
        <f t="shared" si="10"/>
        <v>10.045135726374395</v>
      </c>
    </row>
    <row r="192" spans="1:5" x14ac:dyDescent="0.25">
      <c r="A192" s="17">
        <v>39080</v>
      </c>
      <c r="B192">
        <v>2415.29</v>
      </c>
      <c r="C192">
        <f t="shared" si="8"/>
        <v>-4.2381790671884136E-3</v>
      </c>
      <c r="D192" s="18">
        <f t="shared" si="9"/>
        <v>3.4300078899758641E-5</v>
      </c>
      <c r="E192" s="18">
        <f t="shared" si="10"/>
        <v>9.7566859213657189</v>
      </c>
    </row>
    <row r="193" spans="1:5" x14ac:dyDescent="0.25">
      <c r="A193" s="17">
        <v>39085</v>
      </c>
      <c r="B193">
        <v>2423.16</v>
      </c>
      <c r="C193">
        <f t="shared" si="8"/>
        <v>3.2584078930479946E-3</v>
      </c>
      <c r="D193" s="18">
        <f t="shared" si="9"/>
        <v>3.2630986756859224E-5</v>
      </c>
      <c r="E193" s="18">
        <f t="shared" si="10"/>
        <v>10.004875821677654</v>
      </c>
    </row>
    <row r="194" spans="1:5" x14ac:dyDescent="0.25">
      <c r="A194" s="17">
        <v>39086</v>
      </c>
      <c r="B194">
        <v>2453.4299999999998</v>
      </c>
      <c r="C194">
        <f t="shared" si="8"/>
        <v>1.2491952656861281E-2</v>
      </c>
      <c r="D194" s="18">
        <f t="shared" si="9"/>
        <v>3.0382046357439905E-5</v>
      </c>
      <c r="E194" s="18">
        <f t="shared" si="10"/>
        <v>5.2654384726695067</v>
      </c>
    </row>
    <row r="195" spans="1:5" x14ac:dyDescent="0.25">
      <c r="A195" s="17">
        <v>39087</v>
      </c>
      <c r="B195">
        <v>2434.25</v>
      </c>
      <c r="C195">
        <f t="shared" si="8"/>
        <v>-7.8176267511197942E-3</v>
      </c>
      <c r="D195" s="18">
        <f t="shared" si="9"/>
        <v>4.3220251216606792E-5</v>
      </c>
      <c r="E195" s="18">
        <f t="shared" si="10"/>
        <v>8.6351585256118373</v>
      </c>
    </row>
    <row r="196" spans="1:5" x14ac:dyDescent="0.25">
      <c r="A196" s="17">
        <v>39090</v>
      </c>
      <c r="B196">
        <v>2438.1999999999998</v>
      </c>
      <c r="C196">
        <f t="shared" si="8"/>
        <v>1.6226763890314546E-3</v>
      </c>
      <c r="D196" s="18">
        <f t="shared" si="9"/>
        <v>4.5048419712806373E-5</v>
      </c>
      <c r="E196" s="18">
        <f t="shared" si="10"/>
        <v>9.9493226856448054</v>
      </c>
    </row>
    <row r="197" spans="1:5" x14ac:dyDescent="0.25">
      <c r="A197" s="17">
        <v>39091</v>
      </c>
      <c r="B197">
        <v>2443.83</v>
      </c>
      <c r="C197">
        <f t="shared" si="8"/>
        <v>2.3090804691986342E-3</v>
      </c>
      <c r="D197" s="18">
        <f t="shared" si="9"/>
        <v>4.0715241127338134E-5</v>
      </c>
      <c r="E197" s="18">
        <f t="shared" si="10"/>
        <v>9.9779533502784368</v>
      </c>
    </row>
    <row r="198" spans="1:5" x14ac:dyDescent="0.25">
      <c r="A198" s="17">
        <v>39092</v>
      </c>
      <c r="B198">
        <v>2459.33</v>
      </c>
      <c r="C198">
        <f t="shared" ref="C198:C261" si="11">(B198-B197)/B197</f>
        <v>6.3425033656187213E-3</v>
      </c>
      <c r="D198" s="18">
        <f t="shared" si="9"/>
        <v>3.7100451346148892E-5</v>
      </c>
      <c r="E198" s="18">
        <f t="shared" si="10"/>
        <v>9.1175994940162379</v>
      </c>
    </row>
    <row r="199" spans="1:5" x14ac:dyDescent="0.25">
      <c r="A199" s="17">
        <v>39093</v>
      </c>
      <c r="B199">
        <v>2484.85</v>
      </c>
      <c r="C199">
        <f t="shared" si="11"/>
        <v>1.037680994417178E-2</v>
      </c>
      <c r="D199" s="18">
        <f t="shared" si="9"/>
        <v>3.7419897220446683E-5</v>
      </c>
      <c r="E199" s="18">
        <f t="shared" si="10"/>
        <v>7.3157430352848749</v>
      </c>
    </row>
    <row r="200" spans="1:5" x14ac:dyDescent="0.25">
      <c r="A200" s="17">
        <v>39094</v>
      </c>
      <c r="B200">
        <v>2502.8200000000002</v>
      </c>
      <c r="C200">
        <f t="shared" si="11"/>
        <v>7.2318248586434814E-3</v>
      </c>
      <c r="D200" s="18">
        <f t="shared" si="9"/>
        <v>4.4597529154294933E-5</v>
      </c>
      <c r="E200" s="18">
        <f t="shared" si="10"/>
        <v>8.8451372949053493</v>
      </c>
    </row>
    <row r="201" spans="1:5" x14ac:dyDescent="0.25">
      <c r="A201" s="17">
        <v>39098</v>
      </c>
      <c r="B201">
        <v>2497.7800000000002</v>
      </c>
      <c r="C201">
        <f t="shared" si="11"/>
        <v>-2.0137285142359271E-3</v>
      </c>
      <c r="D201" s="18">
        <f t="shared" si="9"/>
        <v>4.5384346087689687E-5</v>
      </c>
      <c r="E201" s="18">
        <f t="shared" si="10"/>
        <v>9.9109930652889329</v>
      </c>
    </row>
    <row r="202" spans="1:5" x14ac:dyDescent="0.25">
      <c r="A202" s="17">
        <v>39099</v>
      </c>
      <c r="B202">
        <v>2479.42</v>
      </c>
      <c r="C202">
        <f t="shared" si="11"/>
        <v>-7.3505272682142242E-3</v>
      </c>
      <c r="D202" s="18">
        <f t="shared" si="9"/>
        <v>4.1162123922039409E-5</v>
      </c>
      <c r="E202" s="18">
        <f t="shared" si="10"/>
        <v>8.7853714632225124</v>
      </c>
    </row>
    <row r="203" spans="1:5" x14ac:dyDescent="0.25">
      <c r="A203" s="17">
        <v>39100</v>
      </c>
      <c r="B203">
        <v>2443.21</v>
      </c>
      <c r="C203">
        <f t="shared" si="11"/>
        <v>-1.4604221955134682E-2</v>
      </c>
      <c r="D203" s="18">
        <f t="shared" si="9"/>
        <v>4.2476740092348847E-5</v>
      </c>
      <c r="E203" s="18">
        <f t="shared" si="10"/>
        <v>5.0453753104873407</v>
      </c>
    </row>
    <row r="204" spans="1:5" x14ac:dyDescent="0.25">
      <c r="A204" s="17">
        <v>39101</v>
      </c>
      <c r="B204">
        <v>2451.31</v>
      </c>
      <c r="C204">
        <f t="shared" si="11"/>
        <v>3.3153105954870474E-3</v>
      </c>
      <c r="D204" s="18">
        <f t="shared" si="9"/>
        <v>5.9926448255418903E-5</v>
      </c>
      <c r="E204" s="18">
        <f t="shared" si="10"/>
        <v>9.5389796987331135</v>
      </c>
    </row>
    <row r="205" spans="1:5" x14ac:dyDescent="0.25">
      <c r="A205" s="17">
        <v>39104</v>
      </c>
      <c r="B205">
        <v>2431.0700000000002</v>
      </c>
      <c r="C205">
        <f t="shared" si="11"/>
        <v>-8.2568096242416431E-3</v>
      </c>
      <c r="D205" s="18">
        <f t="shared" si="9"/>
        <v>5.4927200363280849E-5</v>
      </c>
      <c r="E205" s="18">
        <f t="shared" si="10"/>
        <v>8.5683152773585363</v>
      </c>
    </row>
    <row r="206" spans="1:5" x14ac:dyDescent="0.25">
      <c r="A206" s="17">
        <v>39105</v>
      </c>
      <c r="B206">
        <v>2431.41</v>
      </c>
      <c r="C206">
        <f t="shared" si="11"/>
        <v>1.3985611274035332E-4</v>
      </c>
      <c r="D206" s="18">
        <f t="shared" si="9"/>
        <v>5.6280594426824437E-5</v>
      </c>
      <c r="E206" s="18">
        <f t="shared" si="10"/>
        <v>9.7848132242722912</v>
      </c>
    </row>
    <row r="207" spans="1:5" x14ac:dyDescent="0.25">
      <c r="A207" s="17">
        <v>39106</v>
      </c>
      <c r="B207">
        <v>2466.2800000000002</v>
      </c>
      <c r="C207">
        <f t="shared" si="11"/>
        <v>1.4341472643445716E-2</v>
      </c>
      <c r="D207" s="18">
        <f t="shared" si="9"/>
        <v>5.0532930852660445E-5</v>
      </c>
      <c r="E207" s="18">
        <f t="shared" si="10"/>
        <v>5.8227110158991886</v>
      </c>
    </row>
    <row r="208" spans="1:5" x14ac:dyDescent="0.25">
      <c r="A208" s="17">
        <v>39107</v>
      </c>
      <c r="B208">
        <v>2434.2399999999998</v>
      </c>
      <c r="C208">
        <f t="shared" si="11"/>
        <v>-1.2991225651588795E-2</v>
      </c>
      <c r="D208" s="18">
        <f t="shared" si="9"/>
        <v>6.638263454137794E-5</v>
      </c>
      <c r="E208" s="18">
        <f t="shared" si="10"/>
        <v>7.0776640084896716</v>
      </c>
    </row>
    <row r="209" spans="1:5" x14ac:dyDescent="0.25">
      <c r="A209" s="17">
        <v>39108</v>
      </c>
      <c r="B209">
        <v>2435.4899999999998</v>
      </c>
      <c r="C209">
        <f t="shared" si="11"/>
        <v>5.1350729591166037E-4</v>
      </c>
      <c r="D209" s="18">
        <f t="shared" si="9"/>
        <v>7.6842792395826831E-5</v>
      </c>
      <c r="E209" s="18">
        <f t="shared" si="10"/>
        <v>9.4703173321695466</v>
      </c>
    </row>
    <row r="210" spans="1:5" x14ac:dyDescent="0.25">
      <c r="A210" s="17">
        <v>39111</v>
      </c>
      <c r="B210">
        <v>2441.09</v>
      </c>
      <c r="C210">
        <f t="shared" si="11"/>
        <v>2.2993319619462058E-3</v>
      </c>
      <c r="D210" s="18">
        <f t="shared" si="9"/>
        <v>6.9019421900603982E-5</v>
      </c>
      <c r="E210" s="18">
        <f t="shared" si="10"/>
        <v>9.5045220401762318</v>
      </c>
    </row>
    <row r="211" spans="1:5" x14ac:dyDescent="0.25">
      <c r="A211" s="17">
        <v>39112</v>
      </c>
      <c r="B211">
        <v>2448.64</v>
      </c>
      <c r="C211">
        <f t="shared" si="11"/>
        <v>3.0928806393863916E-3</v>
      </c>
      <c r="D211" s="18">
        <f t="shared" si="9"/>
        <v>6.2508469183308882E-5</v>
      </c>
      <c r="E211" s="18">
        <f t="shared" si="10"/>
        <v>9.5271746702227329</v>
      </c>
    </row>
    <row r="212" spans="1:5" x14ac:dyDescent="0.25">
      <c r="A212" s="17">
        <v>39113</v>
      </c>
      <c r="B212">
        <v>2463.9299999999998</v>
      </c>
      <c r="C212">
        <f t="shared" si="11"/>
        <v>6.2442825405122698E-3</v>
      </c>
      <c r="D212" s="18">
        <f t="shared" si="9"/>
        <v>5.7099823273045754E-5</v>
      </c>
      <c r="E212" s="18">
        <f t="shared" si="10"/>
        <v>9.0878516532477995</v>
      </c>
    </row>
    <row r="213" spans="1:5" x14ac:dyDescent="0.25">
      <c r="A213" s="17">
        <v>39114</v>
      </c>
      <c r="B213">
        <v>2468.38</v>
      </c>
      <c r="C213">
        <f t="shared" si="11"/>
        <v>1.8060578019668874E-3</v>
      </c>
      <c r="D213" s="18">
        <f t="shared" si="9"/>
        <v>5.5249820797085863E-5</v>
      </c>
      <c r="E213" s="18">
        <f t="shared" si="10"/>
        <v>9.7446073549303698</v>
      </c>
    </row>
    <row r="214" spans="1:5" x14ac:dyDescent="0.25">
      <c r="A214" s="17">
        <v>39115</v>
      </c>
      <c r="B214">
        <v>2475.88</v>
      </c>
      <c r="C214">
        <f t="shared" si="11"/>
        <v>3.0384300634424197E-3</v>
      </c>
      <c r="D214" s="18">
        <f t="shared" si="9"/>
        <v>4.9938695652535504E-5</v>
      </c>
      <c r="E214" s="18">
        <f t="shared" si="10"/>
        <v>9.7198465827283815</v>
      </c>
    </row>
    <row r="215" spans="1:5" x14ac:dyDescent="0.25">
      <c r="A215" s="17">
        <v>39118</v>
      </c>
      <c r="B215">
        <v>2470.6</v>
      </c>
      <c r="C215">
        <f t="shared" si="11"/>
        <v>-2.1325750844145112E-3</v>
      </c>
      <c r="D215" s="18">
        <f t="shared" si="9"/>
        <v>4.5780079231051657E-5</v>
      </c>
      <c r="E215" s="18">
        <f t="shared" si="10"/>
        <v>9.8923196905632356</v>
      </c>
    </row>
    <row r="216" spans="1:5" x14ac:dyDescent="0.25">
      <c r="A216" s="17">
        <v>39119</v>
      </c>
      <c r="B216">
        <v>2471.4899999999998</v>
      </c>
      <c r="C216">
        <f t="shared" si="11"/>
        <v>3.6023637982671121E-4</v>
      </c>
      <c r="D216" s="18">
        <f t="shared" si="9"/>
        <v>4.156777081795374E-5</v>
      </c>
      <c r="E216" s="18">
        <f t="shared" si="10"/>
        <v>10.085063535110923</v>
      </c>
    </row>
    <row r="217" spans="1:5" x14ac:dyDescent="0.25">
      <c r="A217" s="17">
        <v>39120</v>
      </c>
      <c r="B217">
        <v>2490.5</v>
      </c>
      <c r="C217">
        <f t="shared" si="11"/>
        <v>7.6917163330623307E-3</v>
      </c>
      <c r="D217" s="18">
        <f t="shared" ref="D217:D280" si="12">$H$1*D216+(1-$H$1)*C216*C216</f>
        <v>3.7334437966053606E-5</v>
      </c>
      <c r="E217" s="18">
        <f t="shared" ref="E217:E280" si="13">-LN(D217)-C217*C217/D217</f>
        <v>8.6109314496012743</v>
      </c>
    </row>
    <row r="218" spans="1:5" x14ac:dyDescent="0.25">
      <c r="A218" s="17">
        <v>39121</v>
      </c>
      <c r="B218">
        <v>2488.67</v>
      </c>
      <c r="C218">
        <f t="shared" si="11"/>
        <v>-7.3479221039948891E-4</v>
      </c>
      <c r="D218" s="18">
        <f t="shared" si="12"/>
        <v>3.9564406870475783E-5</v>
      </c>
      <c r="E218" s="18">
        <f t="shared" si="13"/>
        <v>10.123934061353658</v>
      </c>
    </row>
    <row r="219" spans="1:5" x14ac:dyDescent="0.25">
      <c r="A219" s="17">
        <v>39122</v>
      </c>
      <c r="B219">
        <v>2459.8200000000002</v>
      </c>
      <c r="C219">
        <f t="shared" si="11"/>
        <v>-1.159253737940342E-2</v>
      </c>
      <c r="D219" s="18">
        <f t="shared" si="12"/>
        <v>3.5577640092260644E-5</v>
      </c>
      <c r="E219" s="18">
        <f t="shared" si="13"/>
        <v>6.4665071749566145</v>
      </c>
    </row>
    <row r="220" spans="1:5" x14ac:dyDescent="0.25">
      <c r="A220" s="17">
        <v>39125</v>
      </c>
      <c r="B220">
        <v>2450.38</v>
      </c>
      <c r="C220">
        <f t="shared" si="11"/>
        <v>-3.837679179777404E-3</v>
      </c>
      <c r="D220" s="18">
        <f t="shared" si="12"/>
        <v>4.5672060122493104E-5</v>
      </c>
      <c r="E220" s="18">
        <f t="shared" si="13"/>
        <v>9.6715557440105471</v>
      </c>
    </row>
    <row r="221" spans="1:5" x14ac:dyDescent="0.25">
      <c r="A221" s="17">
        <v>39126</v>
      </c>
      <c r="B221">
        <v>2459.88</v>
      </c>
      <c r="C221">
        <f t="shared" si="11"/>
        <v>3.8769496975979236E-3</v>
      </c>
      <c r="D221" s="18">
        <f t="shared" si="12"/>
        <v>4.2510772668250553E-5</v>
      </c>
      <c r="E221" s="18">
        <f t="shared" si="13"/>
        <v>9.712178215760769</v>
      </c>
    </row>
    <row r="222" spans="1:5" x14ac:dyDescent="0.25">
      <c r="A222" s="17">
        <v>39127</v>
      </c>
      <c r="B222">
        <v>2488.38</v>
      </c>
      <c r="C222">
        <f t="shared" si="11"/>
        <v>1.1585931021025415E-2</v>
      </c>
      <c r="D222" s="18">
        <f t="shared" si="12"/>
        <v>3.9703394708843886E-5</v>
      </c>
      <c r="E222" s="18">
        <f t="shared" si="13"/>
        <v>6.753158993292363</v>
      </c>
    </row>
    <row r="223" spans="1:5" x14ac:dyDescent="0.25">
      <c r="A223" s="17">
        <v>39128</v>
      </c>
      <c r="B223">
        <v>2497.1</v>
      </c>
      <c r="C223">
        <f t="shared" si="11"/>
        <v>3.5042879302999539E-3</v>
      </c>
      <c r="D223" s="18">
        <f t="shared" si="12"/>
        <v>4.9360681611511721E-5</v>
      </c>
      <c r="E223" s="18">
        <f t="shared" si="13"/>
        <v>9.6675746772977273</v>
      </c>
    </row>
    <row r="224" spans="1:5" x14ac:dyDescent="0.25">
      <c r="A224" s="17">
        <v>39129</v>
      </c>
      <c r="B224">
        <v>2496.31</v>
      </c>
      <c r="C224">
        <f t="shared" si="11"/>
        <v>-3.1636698570340139E-4</v>
      </c>
      <c r="D224" s="18">
        <f t="shared" si="12"/>
        <v>4.5572498736385405E-5</v>
      </c>
      <c r="E224" s="18">
        <f t="shared" si="13"/>
        <v>9.9940098829122324</v>
      </c>
    </row>
    <row r="225" spans="1:5" x14ac:dyDescent="0.25">
      <c r="A225" s="17">
        <v>39133</v>
      </c>
      <c r="B225">
        <v>2513.04</v>
      </c>
      <c r="C225">
        <f t="shared" si="11"/>
        <v>6.701891992581057E-3</v>
      </c>
      <c r="D225" s="18">
        <f t="shared" si="12"/>
        <v>4.0927007947998558E-5</v>
      </c>
      <c r="E225" s="18">
        <f t="shared" si="13"/>
        <v>9.0062700930852664</v>
      </c>
    </row>
    <row r="226" spans="1:5" x14ac:dyDescent="0.25">
      <c r="A226" s="17">
        <v>39134</v>
      </c>
      <c r="B226">
        <v>2518.42</v>
      </c>
      <c r="C226">
        <f t="shared" si="11"/>
        <v>2.1408334129182621E-3</v>
      </c>
      <c r="D226" s="18">
        <f t="shared" si="12"/>
        <v>4.1334460184784709E-5</v>
      </c>
      <c r="E226" s="18">
        <f t="shared" si="13"/>
        <v>9.9829339521742568</v>
      </c>
    </row>
    <row r="227" spans="1:5" x14ac:dyDescent="0.25">
      <c r="A227" s="17">
        <v>39135</v>
      </c>
      <c r="B227">
        <v>2524.94</v>
      </c>
      <c r="C227">
        <f t="shared" si="11"/>
        <v>2.588924802058426E-3</v>
      </c>
      <c r="D227" s="18">
        <f t="shared" si="12"/>
        <v>3.7579924452295585E-5</v>
      </c>
      <c r="E227" s="18">
        <f t="shared" si="13"/>
        <v>10.010686526800356</v>
      </c>
    </row>
    <row r="228" spans="1:5" x14ac:dyDescent="0.25">
      <c r="A228" s="17">
        <v>39136</v>
      </c>
      <c r="B228">
        <v>2515.1</v>
      </c>
      <c r="C228">
        <f t="shared" si="11"/>
        <v>-3.8971223078568778E-3</v>
      </c>
      <c r="D228" s="18">
        <f t="shared" si="12"/>
        <v>3.4425470095931925E-5</v>
      </c>
      <c r="E228" s="18">
        <f t="shared" si="13"/>
        <v>9.8355416024756135</v>
      </c>
    </row>
    <row r="229" spans="1:5" x14ac:dyDescent="0.25">
      <c r="A229" s="17">
        <v>39139</v>
      </c>
      <c r="B229">
        <v>2504.52</v>
      </c>
      <c r="C229">
        <f t="shared" si="11"/>
        <v>-4.2065921832133623E-3</v>
      </c>
      <c r="D229" s="18">
        <f t="shared" si="12"/>
        <v>3.2460113031610267E-5</v>
      </c>
      <c r="E229" s="18">
        <f t="shared" si="13"/>
        <v>9.7903550701586681</v>
      </c>
    </row>
    <row r="230" spans="1:5" x14ac:dyDescent="0.25">
      <c r="A230" s="17">
        <v>39140</v>
      </c>
      <c r="B230">
        <v>2407.86</v>
      </c>
      <c r="C230">
        <f t="shared" si="11"/>
        <v>-3.8594221647261694E-2</v>
      </c>
      <c r="D230" s="18">
        <f t="shared" si="12"/>
        <v>3.0951742247979763E-5</v>
      </c>
      <c r="E230" s="18">
        <f t="shared" si="13"/>
        <v>-37.740669977467491</v>
      </c>
    </row>
    <row r="231" spans="1:5" x14ac:dyDescent="0.25">
      <c r="A231" s="17">
        <v>39141</v>
      </c>
      <c r="B231">
        <v>2416.15</v>
      </c>
      <c r="C231">
        <f t="shared" si="11"/>
        <v>3.4428911979932234E-3</v>
      </c>
      <c r="D231" s="18">
        <f t="shared" si="12"/>
        <v>1.7995939712641131E-4</v>
      </c>
      <c r="E231" s="18">
        <f t="shared" si="13"/>
        <v>8.5569116695032061</v>
      </c>
    </row>
    <row r="232" spans="1:5" x14ac:dyDescent="0.25">
      <c r="A232" s="17">
        <v>39142</v>
      </c>
      <c r="B232">
        <v>2404.21</v>
      </c>
      <c r="C232">
        <f t="shared" si="11"/>
        <v>-4.941746166421809E-3</v>
      </c>
      <c r="D232" s="18">
        <f t="shared" si="12"/>
        <v>1.6278559028293896E-4</v>
      </c>
      <c r="E232" s="18">
        <f t="shared" si="13"/>
        <v>8.5730580887746957</v>
      </c>
    </row>
    <row r="233" spans="1:5" x14ac:dyDescent="0.25">
      <c r="A233" s="17">
        <v>39143</v>
      </c>
      <c r="B233">
        <v>2368</v>
      </c>
      <c r="C233">
        <f t="shared" si="11"/>
        <v>-1.50610803548775E-2</v>
      </c>
      <c r="D233" s="18">
        <f t="shared" si="12"/>
        <v>1.4865015974462978E-4</v>
      </c>
      <c r="E233" s="18">
        <f t="shared" si="13"/>
        <v>7.2879418582704734</v>
      </c>
    </row>
    <row r="234" spans="1:5" x14ac:dyDescent="0.25">
      <c r="A234" s="17">
        <v>39146</v>
      </c>
      <c r="B234">
        <v>2340.6799999999998</v>
      </c>
      <c r="C234">
        <f t="shared" si="11"/>
        <v>-1.1537162162162232E-2</v>
      </c>
      <c r="D234" s="18">
        <f t="shared" si="12"/>
        <v>1.5663769004038242E-4</v>
      </c>
      <c r="E234" s="18">
        <f t="shared" si="13"/>
        <v>7.9118044821235332</v>
      </c>
    </row>
    <row r="235" spans="1:5" x14ac:dyDescent="0.25">
      <c r="A235" s="17">
        <v>39147</v>
      </c>
      <c r="B235">
        <v>2385.14</v>
      </c>
      <c r="C235">
        <f t="shared" si="11"/>
        <v>1.8994480236512484E-2</v>
      </c>
      <c r="D235" s="18">
        <f t="shared" si="12"/>
        <v>1.5423368873060327E-4</v>
      </c>
      <c r="E235" s="18">
        <f t="shared" si="13"/>
        <v>6.4377973320178032</v>
      </c>
    </row>
    <row r="236" spans="1:5" x14ac:dyDescent="0.25">
      <c r="A236" s="17">
        <v>39148</v>
      </c>
      <c r="B236">
        <v>2374.64</v>
      </c>
      <c r="C236">
        <f t="shared" si="11"/>
        <v>-4.4022573098434475E-3</v>
      </c>
      <c r="D236" s="18">
        <f t="shared" si="12"/>
        <v>1.7533564319975131E-4</v>
      </c>
      <c r="E236" s="18">
        <f t="shared" si="13"/>
        <v>8.5382783413273877</v>
      </c>
    </row>
    <row r="237" spans="1:5" x14ac:dyDescent="0.25">
      <c r="A237" s="17">
        <v>39149</v>
      </c>
      <c r="B237">
        <v>2387.73</v>
      </c>
      <c r="C237">
        <f t="shared" si="11"/>
        <v>5.5124145133578755E-3</v>
      </c>
      <c r="D237" s="18">
        <f t="shared" si="12"/>
        <v>1.5940310081070575E-4</v>
      </c>
      <c r="E237" s="18">
        <f t="shared" si="13"/>
        <v>8.5534462166652325</v>
      </c>
    </row>
    <row r="238" spans="1:5" x14ac:dyDescent="0.25">
      <c r="A238" s="17">
        <v>39150</v>
      </c>
      <c r="B238">
        <v>2387.5500000000002</v>
      </c>
      <c r="C238">
        <f t="shared" si="11"/>
        <v>-7.5385407897809344E-5</v>
      </c>
      <c r="D238" s="18">
        <f t="shared" si="12"/>
        <v>1.4622270353740986E-4</v>
      </c>
      <c r="E238" s="18">
        <f t="shared" si="13"/>
        <v>8.8303408666532874</v>
      </c>
    </row>
    <row r="239" spans="1:5" x14ac:dyDescent="0.25">
      <c r="A239" s="17">
        <v>39153</v>
      </c>
      <c r="B239">
        <v>2402.29</v>
      </c>
      <c r="C239">
        <f t="shared" si="11"/>
        <v>6.1736926975350381E-3</v>
      </c>
      <c r="D239" s="18">
        <f t="shared" si="12"/>
        <v>1.3128507845355214E-4</v>
      </c>
      <c r="E239" s="18">
        <f t="shared" si="13"/>
        <v>8.6478209698804847</v>
      </c>
    </row>
    <row r="240" spans="1:5" x14ac:dyDescent="0.25">
      <c r="A240" s="17">
        <v>39154</v>
      </c>
      <c r="B240">
        <v>2350.5700000000002</v>
      </c>
      <c r="C240">
        <f t="shared" si="11"/>
        <v>-2.1529457309483784E-2</v>
      </c>
      <c r="D240" s="18">
        <f t="shared" si="12"/>
        <v>1.2176671020695363E-4</v>
      </c>
      <c r="E240" s="18">
        <f t="shared" si="13"/>
        <v>5.2068004922953612</v>
      </c>
    </row>
    <row r="241" spans="1:5" x14ac:dyDescent="0.25">
      <c r="A241" s="17">
        <v>39155</v>
      </c>
      <c r="B241">
        <v>2371.7399999999998</v>
      </c>
      <c r="C241">
        <f t="shared" si="11"/>
        <v>9.0063261251524598E-3</v>
      </c>
      <c r="D241" s="18">
        <f t="shared" si="12"/>
        <v>1.5668019448181089E-4</v>
      </c>
      <c r="E241" s="18">
        <f t="shared" si="13"/>
        <v>8.2436001470071574</v>
      </c>
    </row>
    <row r="242" spans="1:5" x14ac:dyDescent="0.25">
      <c r="A242" s="17">
        <v>39156</v>
      </c>
      <c r="B242">
        <v>2378.6999999999998</v>
      </c>
      <c r="C242">
        <f t="shared" si="11"/>
        <v>2.9345543777985939E-3</v>
      </c>
      <c r="D242" s="18">
        <f t="shared" si="12"/>
        <v>1.4896029417172597E-4</v>
      </c>
      <c r="E242" s="18">
        <f t="shared" si="13"/>
        <v>8.7540193276712799</v>
      </c>
    </row>
    <row r="243" spans="1:5" x14ac:dyDescent="0.25">
      <c r="A243" s="17">
        <v>39157</v>
      </c>
      <c r="B243">
        <v>2372.66</v>
      </c>
      <c r="C243">
        <f t="shared" si="11"/>
        <v>-2.5392020851725582E-3</v>
      </c>
      <c r="D243" s="18">
        <f t="shared" si="12"/>
        <v>1.3462218205655935E-4</v>
      </c>
      <c r="E243" s="18">
        <f t="shared" si="13"/>
        <v>8.865144707776496</v>
      </c>
    </row>
    <row r="244" spans="1:5" x14ac:dyDescent="0.25">
      <c r="A244" s="17">
        <v>39160</v>
      </c>
      <c r="B244">
        <v>2394.41</v>
      </c>
      <c r="C244">
        <f t="shared" si="11"/>
        <v>9.1669265718644904E-3</v>
      </c>
      <c r="D244" s="18">
        <f t="shared" si="12"/>
        <v>1.2152777873234407E-4</v>
      </c>
      <c r="E244" s="18">
        <f t="shared" si="13"/>
        <v>8.3238999146652617</v>
      </c>
    </row>
    <row r="245" spans="1:5" x14ac:dyDescent="0.25">
      <c r="A245" s="17">
        <v>39161</v>
      </c>
      <c r="B245">
        <v>2408.21</v>
      </c>
      <c r="C245">
        <f t="shared" si="11"/>
        <v>5.7634239750085333E-3</v>
      </c>
      <c r="D245" s="18">
        <f t="shared" si="12"/>
        <v>1.1769724125480318E-4</v>
      </c>
      <c r="E245" s="18">
        <f t="shared" si="13"/>
        <v>8.7651703905636911</v>
      </c>
    </row>
    <row r="246" spans="1:5" x14ac:dyDescent="0.25">
      <c r="A246" s="17">
        <v>39162</v>
      </c>
      <c r="B246">
        <v>2455.92</v>
      </c>
      <c r="C246">
        <f t="shared" si="11"/>
        <v>1.9811395185635818E-2</v>
      </c>
      <c r="D246" s="18">
        <f t="shared" si="12"/>
        <v>1.0906669105876895E-4</v>
      </c>
      <c r="E246" s="18">
        <f t="shared" si="13"/>
        <v>5.5249144832067589</v>
      </c>
    </row>
    <row r="247" spans="1:5" x14ac:dyDescent="0.25">
      <c r="A247" s="17">
        <v>39163</v>
      </c>
      <c r="B247">
        <v>2451.7399999999998</v>
      </c>
      <c r="C247">
        <f t="shared" si="11"/>
        <v>-1.7020098374541071E-3</v>
      </c>
      <c r="D247" s="18">
        <f t="shared" si="12"/>
        <v>1.3802153991465191E-4</v>
      </c>
      <c r="E247" s="18">
        <f t="shared" si="13"/>
        <v>8.8671124986448717</v>
      </c>
    </row>
    <row r="248" spans="1:5" x14ac:dyDescent="0.25">
      <c r="A248" s="17">
        <v>39164</v>
      </c>
      <c r="B248">
        <v>2448.9299999999998</v>
      </c>
      <c r="C248">
        <f t="shared" si="11"/>
        <v>-1.1461247930041299E-3</v>
      </c>
      <c r="D248" s="18">
        <f t="shared" si="12"/>
        <v>1.2421711320385854E-4</v>
      </c>
      <c r="E248" s="18">
        <f t="shared" si="13"/>
        <v>8.9829045616279704</v>
      </c>
    </row>
    <row r="249" spans="1:5" x14ac:dyDescent="0.25">
      <c r="A249" s="17">
        <v>39167</v>
      </c>
      <c r="B249">
        <v>2455.63</v>
      </c>
      <c r="C249">
        <f t="shared" si="11"/>
        <v>2.7358887350803305E-3</v>
      </c>
      <c r="D249" s="18">
        <f t="shared" si="12"/>
        <v>1.1166121127134028E-4</v>
      </c>
      <c r="E249" s="18">
        <f t="shared" si="13"/>
        <v>9.033007264013813</v>
      </c>
    </row>
    <row r="250" spans="1:5" x14ac:dyDescent="0.25">
      <c r="A250" s="17">
        <v>39168</v>
      </c>
      <c r="B250">
        <v>2437.4299999999998</v>
      </c>
      <c r="C250">
        <f t="shared" si="11"/>
        <v>-7.4115400121354891E-3</v>
      </c>
      <c r="D250" s="18">
        <f t="shared" si="12"/>
        <v>1.0101851127406178E-4</v>
      </c>
      <c r="E250" s="18">
        <f t="shared" si="13"/>
        <v>8.6564358922369848</v>
      </c>
    </row>
    <row r="251" spans="1:5" x14ac:dyDescent="0.25">
      <c r="A251" s="17">
        <v>39169</v>
      </c>
      <c r="B251">
        <v>2417.1</v>
      </c>
      <c r="C251">
        <f t="shared" si="11"/>
        <v>-8.3407523498110429E-3</v>
      </c>
      <c r="D251" s="18">
        <f t="shared" si="12"/>
        <v>9.6310173784954246E-5</v>
      </c>
      <c r="E251" s="18">
        <f t="shared" si="13"/>
        <v>8.5256022170023567</v>
      </c>
    </row>
    <row r="252" spans="1:5" x14ac:dyDescent="0.25">
      <c r="A252" s="17">
        <v>39170</v>
      </c>
      <c r="B252">
        <v>2417.88</v>
      </c>
      <c r="C252">
        <f t="shared" si="11"/>
        <v>3.2270075710570521E-4</v>
      </c>
      <c r="D252" s="18">
        <f t="shared" si="12"/>
        <v>9.3578191370889639E-5</v>
      </c>
      <c r="E252" s="18">
        <f t="shared" si="13"/>
        <v>9.2756003787804389</v>
      </c>
    </row>
    <row r="253" spans="1:5" x14ac:dyDescent="0.25">
      <c r="A253" s="17">
        <v>39171</v>
      </c>
      <c r="B253">
        <v>2421.64</v>
      </c>
      <c r="C253">
        <f t="shared" si="11"/>
        <v>1.5550813109003604E-3</v>
      </c>
      <c r="D253" s="18">
        <f t="shared" si="12"/>
        <v>8.402882159172021E-5</v>
      </c>
      <c r="E253" s="18">
        <f t="shared" si="13"/>
        <v>9.3555715558952031</v>
      </c>
    </row>
    <row r="254" spans="1:5" x14ac:dyDescent="0.25">
      <c r="A254" s="17">
        <v>39174</v>
      </c>
      <c r="B254">
        <v>2422.2600000000002</v>
      </c>
      <c r="C254">
        <f t="shared" si="11"/>
        <v>2.5602484266874748E-4</v>
      </c>
      <c r="D254" s="18">
        <f t="shared" si="12"/>
        <v>7.5691435834668029E-5</v>
      </c>
      <c r="E254" s="18">
        <f t="shared" si="13"/>
        <v>9.487979537721527</v>
      </c>
    </row>
    <row r="255" spans="1:5" x14ac:dyDescent="0.25">
      <c r="A255" s="17">
        <v>39175</v>
      </c>
      <c r="B255">
        <v>2450.33</v>
      </c>
      <c r="C255">
        <f t="shared" si="11"/>
        <v>1.1588351374336243E-2</v>
      </c>
      <c r="D255" s="18">
        <f t="shared" si="12"/>
        <v>6.7965446453343523E-5</v>
      </c>
      <c r="E255" s="18">
        <f t="shared" si="13"/>
        <v>7.6206558225718553</v>
      </c>
    </row>
    <row r="256" spans="1:5" x14ac:dyDescent="0.25">
      <c r="A256" s="17">
        <v>39176</v>
      </c>
      <c r="B256">
        <v>2458.69</v>
      </c>
      <c r="C256">
        <f t="shared" si="11"/>
        <v>3.4117853513608892E-3</v>
      </c>
      <c r="D256" s="18">
        <f t="shared" si="12"/>
        <v>7.4741194115678929E-5</v>
      </c>
      <c r="E256" s="18">
        <f t="shared" si="13"/>
        <v>9.3457380103190939</v>
      </c>
    </row>
    <row r="257" spans="1:5" x14ac:dyDescent="0.25">
      <c r="A257" s="17">
        <v>39177</v>
      </c>
      <c r="B257">
        <v>2471.34</v>
      </c>
      <c r="C257">
        <f t="shared" si="11"/>
        <v>5.1450162484900867E-3</v>
      </c>
      <c r="D257" s="18">
        <f t="shared" si="12"/>
        <v>6.8294763977220225E-5</v>
      </c>
      <c r="E257" s="18">
        <f t="shared" si="13"/>
        <v>9.2040753819142296</v>
      </c>
    </row>
    <row r="258" spans="1:5" x14ac:dyDescent="0.25">
      <c r="A258" s="17">
        <v>39181</v>
      </c>
      <c r="B258">
        <v>2469.1799999999998</v>
      </c>
      <c r="C258">
        <f t="shared" si="11"/>
        <v>-8.7401976255808956E-4</v>
      </c>
      <c r="D258" s="18">
        <f t="shared" si="12"/>
        <v>6.4022040921798507E-5</v>
      </c>
      <c r="E258" s="18">
        <f t="shared" si="13"/>
        <v>9.6443511514709019</v>
      </c>
    </row>
    <row r="259" spans="1:5" x14ac:dyDescent="0.25">
      <c r="A259" s="17">
        <v>39182</v>
      </c>
      <c r="B259">
        <v>2477.61</v>
      </c>
      <c r="C259">
        <f t="shared" si="11"/>
        <v>3.4140888878090264E-3</v>
      </c>
      <c r="D259" s="18">
        <f t="shared" si="12"/>
        <v>5.7559549541957732E-5</v>
      </c>
      <c r="E259" s="18">
        <f t="shared" si="13"/>
        <v>9.5601871288059623</v>
      </c>
    </row>
    <row r="260" spans="1:5" x14ac:dyDescent="0.25">
      <c r="A260" s="17">
        <v>39183</v>
      </c>
      <c r="B260">
        <v>2459.31</v>
      </c>
      <c r="C260">
        <f t="shared" si="11"/>
        <v>-7.3861503626479474E-3</v>
      </c>
      <c r="D260" s="18">
        <f t="shared" si="12"/>
        <v>5.2870013627861982E-5</v>
      </c>
      <c r="E260" s="18">
        <f t="shared" si="13"/>
        <v>8.8157997620641488</v>
      </c>
    </row>
    <row r="261" spans="1:5" x14ac:dyDescent="0.25">
      <c r="A261" s="17">
        <v>39184</v>
      </c>
      <c r="B261">
        <v>2480.3200000000002</v>
      </c>
      <c r="C261">
        <f t="shared" si="11"/>
        <v>8.5430466268995031E-3</v>
      </c>
      <c r="D261" s="18">
        <f t="shared" si="12"/>
        <v>5.3042175109111264E-5</v>
      </c>
      <c r="E261" s="18">
        <f t="shared" si="13"/>
        <v>8.4684682113013974</v>
      </c>
    </row>
    <row r="262" spans="1:5" x14ac:dyDescent="0.25">
      <c r="A262" s="17">
        <v>39185</v>
      </c>
      <c r="B262">
        <v>2491.94</v>
      </c>
      <c r="C262">
        <f t="shared" ref="C262:C325" si="14">(B262-B261)/B261</f>
        <v>4.6848793704037748E-3</v>
      </c>
      <c r="D262" s="18">
        <f t="shared" si="12"/>
        <v>5.5079408597204396E-5</v>
      </c>
      <c r="E262" s="18">
        <f t="shared" si="13"/>
        <v>9.4082536776403423</v>
      </c>
    </row>
    <row r="263" spans="1:5" x14ac:dyDescent="0.25">
      <c r="A263" s="17">
        <v>39188</v>
      </c>
      <c r="B263">
        <v>2518.33</v>
      </c>
      <c r="C263">
        <f t="shared" si="14"/>
        <v>1.0590142619806203E-2</v>
      </c>
      <c r="D263" s="18">
        <f t="shared" si="12"/>
        <v>5.1694692212277607E-5</v>
      </c>
      <c r="E263" s="18">
        <f t="shared" si="13"/>
        <v>7.7006653907571234</v>
      </c>
    </row>
    <row r="264" spans="1:5" x14ac:dyDescent="0.25">
      <c r="A264" s="17">
        <v>39189</v>
      </c>
      <c r="B264">
        <v>2516.9499999999998</v>
      </c>
      <c r="C264">
        <f t="shared" si="14"/>
        <v>-5.4798219454960594E-4</v>
      </c>
      <c r="D264" s="18">
        <f t="shared" si="12"/>
        <v>5.7870959921794301E-5</v>
      </c>
      <c r="E264" s="18">
        <f t="shared" si="13"/>
        <v>9.7521059919124191</v>
      </c>
    </row>
    <row r="265" spans="1:5" x14ac:dyDescent="0.25">
      <c r="A265" s="17">
        <v>39190</v>
      </c>
      <c r="B265">
        <v>2510.5</v>
      </c>
      <c r="C265">
        <f t="shared" si="14"/>
        <v>-2.5626253997893555E-3</v>
      </c>
      <c r="D265" s="18">
        <f t="shared" si="12"/>
        <v>5.1989502605173178E-5</v>
      </c>
      <c r="E265" s="18">
        <f t="shared" si="13"/>
        <v>9.7381538304884732</v>
      </c>
    </row>
    <row r="266" spans="1:5" x14ac:dyDescent="0.25">
      <c r="A266" s="17">
        <v>39191</v>
      </c>
      <c r="B266">
        <v>2505.35</v>
      </c>
      <c r="C266">
        <f t="shared" si="14"/>
        <v>-2.0513841864170847E-3</v>
      </c>
      <c r="D266" s="18">
        <f t="shared" si="12"/>
        <v>4.7349115456236182E-5</v>
      </c>
      <c r="E266" s="18">
        <f t="shared" si="13"/>
        <v>9.869086903220472</v>
      </c>
    </row>
    <row r="267" spans="1:5" x14ac:dyDescent="0.25">
      <c r="A267" s="17">
        <v>39192</v>
      </c>
      <c r="B267">
        <v>2526.39</v>
      </c>
      <c r="C267">
        <f t="shared" si="14"/>
        <v>8.3980282196100195E-3</v>
      </c>
      <c r="D267" s="18">
        <f t="shared" si="12"/>
        <v>4.2941809380105148E-5</v>
      </c>
      <c r="E267" s="18">
        <f t="shared" si="13"/>
        <v>8.4132820886375885</v>
      </c>
    </row>
    <row r="268" spans="1:5" x14ac:dyDescent="0.25">
      <c r="A268" s="17">
        <v>39195</v>
      </c>
      <c r="B268">
        <v>2523.67</v>
      </c>
      <c r="C268">
        <f t="shared" si="14"/>
        <v>-1.0766350405122724E-3</v>
      </c>
      <c r="D268" s="18">
        <f t="shared" si="12"/>
        <v>4.5759917771251412E-5</v>
      </c>
      <c r="E268" s="18">
        <f t="shared" si="13"/>
        <v>9.9667710399012517</v>
      </c>
    </row>
    <row r="269" spans="1:5" x14ac:dyDescent="0.25">
      <c r="A269" s="17">
        <v>39196</v>
      </c>
      <c r="B269">
        <v>2524.54</v>
      </c>
      <c r="C269">
        <f t="shared" si="14"/>
        <v>3.447360391809907E-4</v>
      </c>
      <c r="D269" s="18">
        <f t="shared" si="12"/>
        <v>4.1203473868933417E-5</v>
      </c>
      <c r="E269" s="18">
        <f t="shared" si="13"/>
        <v>10.094103693852999</v>
      </c>
    </row>
    <row r="270" spans="1:5" x14ac:dyDescent="0.25">
      <c r="A270" s="17">
        <v>39197</v>
      </c>
      <c r="B270">
        <v>2547.89</v>
      </c>
      <c r="C270">
        <f t="shared" si="14"/>
        <v>9.2492097570250065E-3</v>
      </c>
      <c r="D270" s="18">
        <f t="shared" si="12"/>
        <v>3.7006241486892445E-5</v>
      </c>
      <c r="E270" s="18">
        <f t="shared" si="13"/>
        <v>7.8927090358200926</v>
      </c>
    </row>
    <row r="271" spans="1:5" x14ac:dyDescent="0.25">
      <c r="A271" s="17">
        <v>39198</v>
      </c>
      <c r="B271">
        <v>2554.46</v>
      </c>
      <c r="C271">
        <f t="shared" si="14"/>
        <v>2.5786042568557372E-3</v>
      </c>
      <c r="D271" s="18">
        <f t="shared" si="12"/>
        <v>4.196528668608627E-5</v>
      </c>
      <c r="E271" s="18">
        <f t="shared" si="13"/>
        <v>9.9202225490715463</v>
      </c>
    </row>
    <row r="272" spans="1:5" x14ac:dyDescent="0.25">
      <c r="A272" s="17">
        <v>39199</v>
      </c>
      <c r="B272">
        <v>2557.21</v>
      </c>
      <c r="C272">
        <f t="shared" si="14"/>
        <v>1.0765484681693979E-3</v>
      </c>
      <c r="D272" s="18">
        <f t="shared" si="12"/>
        <v>3.835737249419521E-5</v>
      </c>
      <c r="E272" s="18">
        <f t="shared" si="13"/>
        <v>10.138349103626076</v>
      </c>
    </row>
    <row r="273" spans="1:5" x14ac:dyDescent="0.25">
      <c r="A273" s="17">
        <v>39202</v>
      </c>
      <c r="B273">
        <v>2525.09</v>
      </c>
      <c r="C273">
        <f t="shared" si="14"/>
        <v>-1.2560564052228754E-2</v>
      </c>
      <c r="D273" s="18">
        <f t="shared" si="12"/>
        <v>3.455715834620428E-5</v>
      </c>
      <c r="E273" s="18">
        <f t="shared" si="13"/>
        <v>5.7074808342715695</v>
      </c>
    </row>
    <row r="274" spans="1:5" x14ac:dyDescent="0.25">
      <c r="A274" s="17">
        <v>39203</v>
      </c>
      <c r="B274">
        <v>2531.5300000000002</v>
      </c>
      <c r="C274">
        <f t="shared" si="14"/>
        <v>2.55040414401073E-3</v>
      </c>
      <c r="D274" s="18">
        <f t="shared" si="12"/>
        <v>4.7144433792392735E-5</v>
      </c>
      <c r="E274" s="18">
        <f t="shared" si="13"/>
        <v>9.824323680667824</v>
      </c>
    </row>
    <row r="275" spans="1:5" x14ac:dyDescent="0.25">
      <c r="A275" s="17">
        <v>39204</v>
      </c>
      <c r="B275">
        <v>2557.84</v>
      </c>
      <c r="C275">
        <f t="shared" si="14"/>
        <v>1.0392924437000527E-2</v>
      </c>
      <c r="D275" s="18">
        <f t="shared" si="12"/>
        <v>4.2992638219060938E-5</v>
      </c>
      <c r="E275" s="18">
        <f t="shared" si="13"/>
        <v>7.5421241313920522</v>
      </c>
    </row>
    <row r="276" spans="1:5" x14ac:dyDescent="0.25">
      <c r="A276" s="17">
        <v>39205</v>
      </c>
      <c r="B276">
        <v>2565.46</v>
      </c>
      <c r="C276">
        <f t="shared" si="14"/>
        <v>2.9790760954554979E-3</v>
      </c>
      <c r="D276" s="18">
        <f t="shared" si="12"/>
        <v>4.9635147867725119E-5</v>
      </c>
      <c r="E276" s="18">
        <f t="shared" si="13"/>
        <v>9.7320087308462746</v>
      </c>
    </row>
    <row r="277" spans="1:5" x14ac:dyDescent="0.25">
      <c r="A277" s="17">
        <v>39206</v>
      </c>
      <c r="B277">
        <v>2572.15</v>
      </c>
      <c r="C277">
        <f t="shared" si="14"/>
        <v>2.6077194733108507E-3</v>
      </c>
      <c r="D277" s="18">
        <f t="shared" si="12"/>
        <v>4.5471054094787161E-5</v>
      </c>
      <c r="E277" s="18">
        <f t="shared" si="13"/>
        <v>9.8488845045749205</v>
      </c>
    </row>
    <row r="278" spans="1:5" x14ac:dyDescent="0.25">
      <c r="A278" s="17">
        <v>39209</v>
      </c>
      <c r="B278">
        <v>2570.9499999999998</v>
      </c>
      <c r="C278">
        <f t="shared" si="14"/>
        <v>-4.6653577746254022E-4</v>
      </c>
      <c r="D278" s="18">
        <f t="shared" si="12"/>
        <v>4.1520414797534986E-5</v>
      </c>
      <c r="E278" s="18">
        <f t="shared" si="13"/>
        <v>10.084083193560138</v>
      </c>
    </row>
    <row r="279" spans="1:5" x14ac:dyDescent="0.25">
      <c r="A279" s="17">
        <v>39210</v>
      </c>
      <c r="B279">
        <v>2571.75</v>
      </c>
      <c r="C279">
        <f t="shared" si="14"/>
        <v>3.1116902312381881E-4</v>
      </c>
      <c r="D279" s="18">
        <f t="shared" si="12"/>
        <v>3.7300898294522797E-5</v>
      </c>
      <c r="E279" s="18">
        <f t="shared" si="13"/>
        <v>10.193897335527552</v>
      </c>
    </row>
    <row r="280" spans="1:5" x14ac:dyDescent="0.25">
      <c r="A280" s="17">
        <v>39211</v>
      </c>
      <c r="B280">
        <v>2576.34</v>
      </c>
      <c r="C280">
        <f t="shared" si="14"/>
        <v>1.7847769028871956E-3</v>
      </c>
      <c r="D280" s="18">
        <f t="shared" si="12"/>
        <v>3.350010630102972E-5</v>
      </c>
      <c r="E280" s="18">
        <f t="shared" si="13"/>
        <v>10.208874827011401</v>
      </c>
    </row>
    <row r="281" spans="1:5" x14ac:dyDescent="0.25">
      <c r="A281" s="17">
        <v>39212</v>
      </c>
      <c r="B281">
        <v>2533.7399999999998</v>
      </c>
      <c r="C281">
        <f t="shared" si="14"/>
        <v>-1.6535084654975805E-2</v>
      </c>
      <c r="D281" s="18">
        <f t="shared" ref="D281:D344" si="15">$H$1*D280+(1-$H$1)*C280*C280</f>
        <v>3.0403139283439952E-5</v>
      </c>
      <c r="E281" s="18">
        <f t="shared" ref="E281:E344" si="16">-LN(D281)-C281*C281/D281</f>
        <v>1.4081754247441793</v>
      </c>
    </row>
    <row r="282" spans="1:5" x14ac:dyDescent="0.25">
      <c r="A282" s="17">
        <v>39213</v>
      </c>
      <c r="B282">
        <v>2562.2199999999998</v>
      </c>
      <c r="C282">
        <f t="shared" si="14"/>
        <v>1.124030089906621E-2</v>
      </c>
      <c r="D282" s="18">
        <f t="shared" si="15"/>
        <v>5.5228777180449561E-5</v>
      </c>
      <c r="E282" s="18">
        <f t="shared" si="16"/>
        <v>7.5163718486086779</v>
      </c>
    </row>
    <row r="283" spans="1:5" x14ac:dyDescent="0.25">
      <c r="A283" s="17">
        <v>39216</v>
      </c>
      <c r="B283">
        <v>2546.44</v>
      </c>
      <c r="C283">
        <f t="shared" si="14"/>
        <v>-6.1587217334966348E-3</v>
      </c>
      <c r="D283" s="18">
        <f t="shared" si="15"/>
        <v>6.249399140678509E-5</v>
      </c>
      <c r="E283" s="18">
        <f t="shared" si="16"/>
        <v>9.0735041397797147</v>
      </c>
    </row>
    <row r="284" spans="1:5" x14ac:dyDescent="0.25">
      <c r="A284" s="17">
        <v>39217</v>
      </c>
      <c r="B284">
        <v>2525.29</v>
      </c>
      <c r="C284">
        <f t="shared" si="14"/>
        <v>-8.3057130739385542E-3</v>
      </c>
      <c r="D284" s="18">
        <f t="shared" si="15"/>
        <v>5.9984503231307577E-5</v>
      </c>
      <c r="E284" s="18">
        <f t="shared" si="16"/>
        <v>8.5713794478171526</v>
      </c>
    </row>
    <row r="285" spans="1:5" x14ac:dyDescent="0.25">
      <c r="A285" s="17">
        <v>39218</v>
      </c>
      <c r="B285">
        <v>2547.42</v>
      </c>
      <c r="C285">
        <f t="shared" si="14"/>
        <v>8.7633499518867571E-3</v>
      </c>
      <c r="D285" s="18">
        <f t="shared" si="15"/>
        <v>6.0903986468597397E-5</v>
      </c>
      <c r="E285" s="18">
        <f t="shared" si="16"/>
        <v>8.4452714387869285</v>
      </c>
    </row>
    <row r="286" spans="1:5" x14ac:dyDescent="0.25">
      <c r="A286" s="17">
        <v>39219</v>
      </c>
      <c r="B286">
        <v>2539.38</v>
      </c>
      <c r="C286">
        <f t="shared" si="14"/>
        <v>-3.1561344419059139E-3</v>
      </c>
      <c r="D286" s="18">
        <f t="shared" si="15"/>
        <v>6.2527555707318018E-5</v>
      </c>
      <c r="E286" s="18">
        <f t="shared" si="16"/>
        <v>9.5205944910523215</v>
      </c>
    </row>
    <row r="287" spans="1:5" x14ac:dyDescent="0.25">
      <c r="A287" s="17">
        <v>39220</v>
      </c>
      <c r="B287">
        <v>2558.4499999999998</v>
      </c>
      <c r="C287">
        <f t="shared" si="14"/>
        <v>7.5097070938574409E-3</v>
      </c>
      <c r="D287" s="18">
        <f t="shared" si="15"/>
        <v>5.7157341348634344E-5</v>
      </c>
      <c r="E287" s="18">
        <f t="shared" si="16"/>
        <v>8.7830280532881755</v>
      </c>
    </row>
    <row r="288" spans="1:5" x14ac:dyDescent="0.25">
      <c r="A288" s="17">
        <v>39223</v>
      </c>
      <c r="B288">
        <v>2578.79</v>
      </c>
      <c r="C288">
        <f t="shared" si="14"/>
        <v>7.9501260528836385E-3</v>
      </c>
      <c r="D288" s="18">
        <f t="shared" si="15"/>
        <v>5.7079531642377413E-5</v>
      </c>
      <c r="E288" s="18">
        <f t="shared" si="16"/>
        <v>8.6637590338845261</v>
      </c>
    </row>
    <row r="289" spans="1:5" x14ac:dyDescent="0.25">
      <c r="A289" s="17">
        <v>39224</v>
      </c>
      <c r="B289">
        <v>2588.02</v>
      </c>
      <c r="C289">
        <f t="shared" si="14"/>
        <v>3.5791979959593524E-3</v>
      </c>
      <c r="D289" s="18">
        <f t="shared" si="15"/>
        <v>5.770526279324313E-5</v>
      </c>
      <c r="E289" s="18">
        <f t="shared" si="16"/>
        <v>9.5381606201655647</v>
      </c>
    </row>
    <row r="290" spans="1:5" x14ac:dyDescent="0.25">
      <c r="A290" s="17">
        <v>39225</v>
      </c>
      <c r="B290">
        <v>2577.0500000000002</v>
      </c>
      <c r="C290">
        <f t="shared" si="14"/>
        <v>-4.2387616788122969E-3</v>
      </c>
      <c r="D290" s="18">
        <f t="shared" si="15"/>
        <v>5.3118801055450524E-5</v>
      </c>
      <c r="E290" s="18">
        <f t="shared" si="16"/>
        <v>9.5047359092127888</v>
      </c>
    </row>
    <row r="291" spans="1:5" x14ac:dyDescent="0.25">
      <c r="A291" s="17">
        <v>39226</v>
      </c>
      <c r="B291">
        <v>2537.92</v>
      </c>
      <c r="C291">
        <f t="shared" si="14"/>
        <v>-1.5184028249354924E-2</v>
      </c>
      <c r="D291" s="18">
        <f t="shared" si="15"/>
        <v>4.9527680672606931E-5</v>
      </c>
      <c r="E291" s="18">
        <f t="shared" si="16"/>
        <v>5.2579109913381545</v>
      </c>
    </row>
    <row r="292" spans="1:5" x14ac:dyDescent="0.25">
      <c r="A292" s="17">
        <v>39227</v>
      </c>
      <c r="B292">
        <v>2557.19</v>
      </c>
      <c r="C292">
        <f t="shared" si="14"/>
        <v>7.5928319253561896E-3</v>
      </c>
      <c r="D292" s="18">
        <f t="shared" si="15"/>
        <v>6.8021519087380845E-5</v>
      </c>
      <c r="E292" s="18">
        <f t="shared" si="16"/>
        <v>8.7481444116295979</v>
      </c>
    </row>
    <row r="293" spans="1:5" x14ac:dyDescent="0.25">
      <c r="A293" s="17">
        <v>39231</v>
      </c>
      <c r="B293">
        <v>2572.06</v>
      </c>
      <c r="C293">
        <f t="shared" si="14"/>
        <v>5.8149765954035055E-3</v>
      </c>
      <c r="D293" s="18">
        <f t="shared" si="15"/>
        <v>6.6962070045347547E-5</v>
      </c>
      <c r="E293" s="18">
        <f t="shared" si="16"/>
        <v>9.1064124808862932</v>
      </c>
    </row>
    <row r="294" spans="1:5" x14ac:dyDescent="0.25">
      <c r="A294" s="17">
        <v>39232</v>
      </c>
      <c r="B294">
        <v>2592.59</v>
      </c>
      <c r="C294">
        <f t="shared" si="14"/>
        <v>7.9819288819079643E-3</v>
      </c>
      <c r="D294" s="18">
        <f t="shared" si="15"/>
        <v>6.3575637018505504E-5</v>
      </c>
      <c r="E294" s="18">
        <f t="shared" si="16"/>
        <v>8.6611480946397705</v>
      </c>
    </row>
    <row r="295" spans="1:5" x14ac:dyDescent="0.25">
      <c r="A295" s="17">
        <v>39233</v>
      </c>
      <c r="B295">
        <v>2604.52</v>
      </c>
      <c r="C295">
        <f t="shared" si="14"/>
        <v>4.6015760301473954E-3</v>
      </c>
      <c r="D295" s="18">
        <f t="shared" si="15"/>
        <v>6.3589485063204451E-5</v>
      </c>
      <c r="E295" s="18">
        <f t="shared" si="16"/>
        <v>9.3300749571565884</v>
      </c>
    </row>
    <row r="296" spans="1:5" x14ac:dyDescent="0.25">
      <c r="A296" s="17">
        <v>39234</v>
      </c>
      <c r="B296">
        <v>2613.92</v>
      </c>
      <c r="C296">
        <f t="shared" si="14"/>
        <v>3.6091103159123718E-3</v>
      </c>
      <c r="D296" s="18">
        <f t="shared" si="15"/>
        <v>5.9256343045864044E-5</v>
      </c>
      <c r="E296" s="18">
        <f t="shared" si="16"/>
        <v>9.5138186065395072</v>
      </c>
    </row>
    <row r="297" spans="1:5" x14ac:dyDescent="0.25">
      <c r="A297" s="17">
        <v>39237</v>
      </c>
      <c r="B297">
        <v>2618.29</v>
      </c>
      <c r="C297">
        <f t="shared" si="14"/>
        <v>1.6718185713410856E-3</v>
      </c>
      <c r="D297" s="18">
        <f t="shared" si="15"/>
        <v>5.4533388426953201E-5</v>
      </c>
      <c r="E297" s="18">
        <f t="shared" si="16"/>
        <v>9.7654448233430351</v>
      </c>
    </row>
    <row r="298" spans="1:5" x14ac:dyDescent="0.25">
      <c r="A298" s="17">
        <v>39238</v>
      </c>
      <c r="B298">
        <v>2611.23</v>
      </c>
      <c r="C298">
        <f t="shared" si="14"/>
        <v>-2.6964163633516323E-3</v>
      </c>
      <c r="D298" s="18">
        <f t="shared" si="15"/>
        <v>4.9247758995677111E-5</v>
      </c>
      <c r="E298" s="18">
        <f t="shared" si="16"/>
        <v>9.7710123375853399</v>
      </c>
    </row>
    <row r="299" spans="1:5" x14ac:dyDescent="0.25">
      <c r="A299" s="17">
        <v>39239</v>
      </c>
      <c r="B299">
        <v>2587.1799999999998</v>
      </c>
      <c r="C299">
        <f t="shared" si="14"/>
        <v>-9.2102189389675296E-3</v>
      </c>
      <c r="D299" s="18">
        <f t="shared" si="15"/>
        <v>4.4959351623984474E-5</v>
      </c>
      <c r="E299" s="18">
        <f t="shared" si="16"/>
        <v>8.1229778358754263</v>
      </c>
    </row>
    <row r="300" spans="1:5" x14ac:dyDescent="0.25">
      <c r="A300" s="17">
        <v>39240</v>
      </c>
      <c r="B300">
        <v>2541.38</v>
      </c>
      <c r="C300">
        <f t="shared" si="14"/>
        <v>-1.7702672407795255E-2</v>
      </c>
      <c r="D300" s="18">
        <f t="shared" si="15"/>
        <v>4.9032372021705821E-5</v>
      </c>
      <c r="E300" s="18">
        <f t="shared" si="16"/>
        <v>3.5316480198480571</v>
      </c>
    </row>
    <row r="301" spans="1:5" x14ac:dyDescent="0.25">
      <c r="A301" s="17">
        <v>39241</v>
      </c>
      <c r="B301">
        <v>2573.54</v>
      </c>
      <c r="C301">
        <f t="shared" si="14"/>
        <v>1.2654542020477005E-2</v>
      </c>
      <c r="D301" s="18">
        <f t="shared" si="15"/>
        <v>7.6038767111958976E-5</v>
      </c>
      <c r="E301" s="18">
        <f t="shared" si="16"/>
        <v>7.3782700131373762</v>
      </c>
    </row>
    <row r="302" spans="1:5" x14ac:dyDescent="0.25">
      <c r="A302" s="17">
        <v>39244</v>
      </c>
      <c r="B302">
        <v>2572.15</v>
      </c>
      <c r="C302">
        <f t="shared" si="14"/>
        <v>-5.4011206353888914E-4</v>
      </c>
      <c r="D302" s="18">
        <f t="shared" si="15"/>
        <v>8.4630341111337128E-5</v>
      </c>
      <c r="E302" s="18">
        <f t="shared" si="16"/>
        <v>9.373770710653309</v>
      </c>
    </row>
    <row r="303" spans="1:5" x14ac:dyDescent="0.25">
      <c r="A303" s="17">
        <v>39245</v>
      </c>
      <c r="B303">
        <v>2549.77</v>
      </c>
      <c r="C303">
        <f t="shared" si="14"/>
        <v>-8.7008922496744391E-3</v>
      </c>
      <c r="D303" s="18">
        <f t="shared" si="15"/>
        <v>7.6014253314440937E-5</v>
      </c>
      <c r="E303" s="18">
        <f t="shared" si="16"/>
        <v>8.4886511322431719</v>
      </c>
    </row>
    <row r="304" spans="1:5" x14ac:dyDescent="0.25">
      <c r="A304" s="17">
        <v>39246</v>
      </c>
      <c r="B304">
        <v>2582.31</v>
      </c>
      <c r="C304">
        <f t="shared" si="14"/>
        <v>1.2761935390250872E-2</v>
      </c>
      <c r="D304" s="18">
        <f t="shared" si="15"/>
        <v>7.5982713526886385E-5</v>
      </c>
      <c r="E304" s="18">
        <f t="shared" si="16"/>
        <v>7.3415303811421015</v>
      </c>
    </row>
    <row r="305" spans="1:5" x14ac:dyDescent="0.25">
      <c r="A305" s="17">
        <v>39247</v>
      </c>
      <c r="B305">
        <v>2599.41</v>
      </c>
      <c r="C305">
        <f t="shared" si="14"/>
        <v>6.6219779964450083E-3</v>
      </c>
      <c r="D305" s="18">
        <f t="shared" si="15"/>
        <v>8.4858867724107065E-5</v>
      </c>
      <c r="E305" s="18">
        <f t="shared" si="16"/>
        <v>8.8577737398435286</v>
      </c>
    </row>
    <row r="306" spans="1:5" x14ac:dyDescent="0.25">
      <c r="A306" s="17">
        <v>39248</v>
      </c>
      <c r="B306">
        <v>2626.71</v>
      </c>
      <c r="C306">
        <f t="shared" si="14"/>
        <v>1.0502383233118355E-2</v>
      </c>
      <c r="D306" s="18">
        <f t="shared" si="15"/>
        <v>8.0669435899156136E-5</v>
      </c>
      <c r="E306" s="18">
        <f t="shared" si="16"/>
        <v>8.0578416944822937</v>
      </c>
    </row>
    <row r="307" spans="1:5" x14ac:dyDescent="0.25">
      <c r="A307" s="17">
        <v>39251</v>
      </c>
      <c r="B307">
        <v>2626.6</v>
      </c>
      <c r="C307">
        <f t="shared" si="14"/>
        <v>-4.1877481716720664E-5</v>
      </c>
      <c r="D307" s="18">
        <f t="shared" si="15"/>
        <v>8.3696518902902519E-5</v>
      </c>
      <c r="E307" s="18">
        <f t="shared" si="16"/>
        <v>9.3882922181399753</v>
      </c>
    </row>
    <row r="308" spans="1:5" x14ac:dyDescent="0.25">
      <c r="A308" s="17">
        <v>39252</v>
      </c>
      <c r="B308">
        <v>2626.76</v>
      </c>
      <c r="C308">
        <f t="shared" si="14"/>
        <v>6.0915251656251138E-5</v>
      </c>
      <c r="D308" s="18">
        <f t="shared" si="15"/>
        <v>7.5146207736716774E-5</v>
      </c>
      <c r="E308" s="18">
        <f t="shared" si="16"/>
        <v>9.4960255263138809</v>
      </c>
    </row>
    <row r="309" spans="1:5" x14ac:dyDescent="0.25">
      <c r="A309" s="17">
        <v>39253</v>
      </c>
      <c r="B309">
        <v>2599.96</v>
      </c>
      <c r="C309">
        <f t="shared" si="14"/>
        <v>-1.0202683153390558E-2</v>
      </c>
      <c r="D309" s="18">
        <f t="shared" si="15"/>
        <v>6.7469601794095121E-5</v>
      </c>
      <c r="E309" s="18">
        <f t="shared" si="16"/>
        <v>8.0609942487071553</v>
      </c>
    </row>
    <row r="310" spans="1:5" x14ac:dyDescent="0.25">
      <c r="A310" s="17">
        <v>39254</v>
      </c>
      <c r="B310">
        <v>2616.96</v>
      </c>
      <c r="C310">
        <f t="shared" si="14"/>
        <v>6.5385621317251034E-3</v>
      </c>
      <c r="D310" s="18">
        <f t="shared" si="15"/>
        <v>7.1211249884788568E-5</v>
      </c>
      <c r="E310" s="18">
        <f t="shared" si="16"/>
        <v>8.9494940077887666</v>
      </c>
    </row>
    <row r="311" spans="1:5" x14ac:dyDescent="0.25">
      <c r="A311" s="17">
        <v>39255</v>
      </c>
      <c r="B311">
        <v>2588.96</v>
      </c>
      <c r="C311">
        <f t="shared" si="14"/>
        <v>-1.0699437515284911E-2</v>
      </c>
      <c r="D311" s="18">
        <f t="shared" si="15"/>
        <v>6.8303915761966786E-5</v>
      </c>
      <c r="E311" s="18">
        <f t="shared" si="16"/>
        <v>7.9155346721820221</v>
      </c>
    </row>
    <row r="312" spans="1:5" x14ac:dyDescent="0.25">
      <c r="A312" s="17">
        <v>39258</v>
      </c>
      <c r="B312">
        <v>2577.08</v>
      </c>
      <c r="C312">
        <f t="shared" si="14"/>
        <v>-4.5887151597553107E-3</v>
      </c>
      <c r="D312" s="18">
        <f t="shared" si="15"/>
        <v>7.3021086209458982E-5</v>
      </c>
      <c r="E312" s="18">
        <f t="shared" si="16"/>
        <v>9.2364030404030917</v>
      </c>
    </row>
    <row r="313" spans="1:5" x14ac:dyDescent="0.25">
      <c r="A313" s="17">
        <v>39259</v>
      </c>
      <c r="B313">
        <v>2574.16</v>
      </c>
      <c r="C313">
        <f t="shared" si="14"/>
        <v>-1.1330653297530822E-3</v>
      </c>
      <c r="D313" s="18">
        <f t="shared" si="15"/>
        <v>6.771233084665898E-5</v>
      </c>
      <c r="E313" s="18">
        <f t="shared" si="16"/>
        <v>9.5812820889704859</v>
      </c>
    </row>
    <row r="314" spans="1:5" x14ac:dyDescent="0.25">
      <c r="A314" s="17">
        <v>39260</v>
      </c>
      <c r="B314">
        <v>2605.35</v>
      </c>
      <c r="C314">
        <f t="shared" si="14"/>
        <v>1.2116573950337219E-2</v>
      </c>
      <c r="D314" s="18">
        <f t="shared" si="15"/>
        <v>6.092595309510443E-5</v>
      </c>
      <c r="E314" s="18">
        <f t="shared" si="16"/>
        <v>7.2961825803132285</v>
      </c>
    </row>
    <row r="315" spans="1:5" x14ac:dyDescent="0.25">
      <c r="A315" s="17">
        <v>39261</v>
      </c>
      <c r="B315">
        <v>2608.37</v>
      </c>
      <c r="C315">
        <f t="shared" si="14"/>
        <v>1.1591532807492205E-3</v>
      </c>
      <c r="D315" s="18">
        <f t="shared" si="15"/>
        <v>6.970006207088054E-5</v>
      </c>
      <c r="E315" s="18">
        <f t="shared" si="16"/>
        <v>9.5520319446087143</v>
      </c>
    </row>
    <row r="316" spans="1:5" x14ac:dyDescent="0.25">
      <c r="A316" s="17">
        <v>39262</v>
      </c>
      <c r="B316">
        <v>2603.23</v>
      </c>
      <c r="C316">
        <f t="shared" si="14"/>
        <v>-1.9705793273193115E-3</v>
      </c>
      <c r="D316" s="18">
        <f t="shared" si="15"/>
        <v>6.2716725549718532E-5</v>
      </c>
      <c r="E316" s="18">
        <f t="shared" si="16"/>
        <v>9.6149661658012899</v>
      </c>
    </row>
    <row r="317" spans="1:5" x14ac:dyDescent="0.25">
      <c r="A317" s="17">
        <v>39265</v>
      </c>
      <c r="B317">
        <v>2632.3</v>
      </c>
      <c r="C317">
        <f t="shared" si="14"/>
        <v>1.1166896509336541E-2</v>
      </c>
      <c r="D317" s="18">
        <f t="shared" si="15"/>
        <v>5.6706252902931658E-5</v>
      </c>
      <c r="E317" s="18">
        <f t="shared" si="16"/>
        <v>7.5785815007375987</v>
      </c>
    </row>
    <row r="318" spans="1:5" x14ac:dyDescent="0.25">
      <c r="A318" s="17">
        <v>39266</v>
      </c>
      <c r="B318">
        <v>2644.95</v>
      </c>
      <c r="C318">
        <f t="shared" si="14"/>
        <v>4.8056832427913363E-3</v>
      </c>
      <c r="D318" s="18">
        <f t="shared" si="15"/>
        <v>6.3652494792332899E-5</v>
      </c>
      <c r="E318" s="18">
        <f t="shared" si="16"/>
        <v>9.2992490019261673</v>
      </c>
    </row>
    <row r="319" spans="1:5" x14ac:dyDescent="0.25">
      <c r="A319" s="17">
        <v>39268</v>
      </c>
      <c r="B319">
        <v>2656.65</v>
      </c>
      <c r="C319">
        <f t="shared" si="14"/>
        <v>4.4235240741791991E-3</v>
      </c>
      <c r="D319" s="18">
        <f t="shared" si="15"/>
        <v>5.9509073238401721E-5</v>
      </c>
      <c r="E319" s="18">
        <f t="shared" si="16"/>
        <v>9.4005652647233386</v>
      </c>
    </row>
    <row r="320" spans="1:5" x14ac:dyDescent="0.25">
      <c r="A320" s="17">
        <v>39269</v>
      </c>
      <c r="B320">
        <v>2666.51</v>
      </c>
      <c r="C320">
        <f t="shared" si="14"/>
        <v>3.7114411006343054E-3</v>
      </c>
      <c r="D320" s="18">
        <f t="shared" si="15"/>
        <v>5.5428623031689504E-5</v>
      </c>
      <c r="E320" s="18">
        <f t="shared" si="16"/>
        <v>9.5519003242074483</v>
      </c>
    </row>
    <row r="321" spans="1:5" x14ac:dyDescent="0.25">
      <c r="A321" s="17">
        <v>39272</v>
      </c>
      <c r="B321">
        <v>2670.02</v>
      </c>
      <c r="C321">
        <f t="shared" si="14"/>
        <v>1.3163273342307973E-3</v>
      </c>
      <c r="D321" s="18">
        <f t="shared" si="15"/>
        <v>5.1173241111464798E-5</v>
      </c>
      <c r="E321" s="18">
        <f t="shared" si="16"/>
        <v>9.8464339591426366</v>
      </c>
    </row>
    <row r="322" spans="1:5" x14ac:dyDescent="0.25">
      <c r="A322" s="17">
        <v>39273</v>
      </c>
      <c r="B322">
        <v>2639.16</v>
      </c>
      <c r="C322">
        <f t="shared" si="14"/>
        <v>-1.1557965857933696E-2</v>
      </c>
      <c r="D322" s="18">
        <f t="shared" si="15"/>
        <v>4.6122365361934293E-5</v>
      </c>
      <c r="E322" s="18">
        <f t="shared" si="16"/>
        <v>7.0878612356069901</v>
      </c>
    </row>
    <row r="323" spans="1:5" x14ac:dyDescent="0.25">
      <c r="A323" s="17">
        <v>39274</v>
      </c>
      <c r="B323">
        <v>2651.79</v>
      </c>
      <c r="C323">
        <f t="shared" si="14"/>
        <v>4.7856136043286914E-3</v>
      </c>
      <c r="D323" s="18">
        <f t="shared" si="15"/>
        <v>5.5057765380886042E-5</v>
      </c>
      <c r="E323" s="18">
        <f t="shared" si="16"/>
        <v>9.3911627497031631</v>
      </c>
    </row>
    <row r="324" spans="1:5" x14ac:dyDescent="0.25">
      <c r="A324" s="17">
        <v>39275</v>
      </c>
      <c r="B324">
        <v>2701.73</v>
      </c>
      <c r="C324">
        <f t="shared" si="14"/>
        <v>1.8832562156128524E-2</v>
      </c>
      <c r="D324" s="18">
        <f t="shared" si="15"/>
        <v>5.177272162754377E-5</v>
      </c>
      <c r="E324" s="18">
        <f t="shared" si="16"/>
        <v>3.018217312487991</v>
      </c>
    </row>
    <row r="325" spans="1:5" x14ac:dyDescent="0.25">
      <c r="A325" s="17">
        <v>39276</v>
      </c>
      <c r="B325">
        <v>2707</v>
      </c>
      <c r="C325">
        <f t="shared" si="14"/>
        <v>1.9506020216675914E-3</v>
      </c>
      <c r="D325" s="18">
        <f t="shared" si="15"/>
        <v>8.271643264647E-5</v>
      </c>
      <c r="E325" s="18">
        <f t="shared" si="16"/>
        <v>9.354093575273561</v>
      </c>
    </row>
    <row r="326" spans="1:5" x14ac:dyDescent="0.25">
      <c r="A326" s="17">
        <v>39279</v>
      </c>
      <c r="B326">
        <v>2697.33</v>
      </c>
      <c r="C326">
        <f t="shared" ref="C326:C389" si="17">(B326-B325)/B325</f>
        <v>-3.5722201699298385E-3</v>
      </c>
      <c r="D326" s="18">
        <f t="shared" si="15"/>
        <v>7.4654774312328306E-5</v>
      </c>
      <c r="E326" s="18">
        <f t="shared" si="16"/>
        <v>9.3317058607994046</v>
      </c>
    </row>
    <row r="327" spans="1:5" x14ac:dyDescent="0.25">
      <c r="A327" s="17">
        <v>39280</v>
      </c>
      <c r="B327">
        <v>2712.29</v>
      </c>
      <c r="C327">
        <f t="shared" si="17"/>
        <v>5.5462253413560954E-3</v>
      </c>
      <c r="D327" s="18">
        <f t="shared" si="15"/>
        <v>6.8331641596641857E-5</v>
      </c>
      <c r="E327" s="18">
        <f t="shared" si="16"/>
        <v>9.1409711307723729</v>
      </c>
    </row>
    <row r="328" spans="1:5" x14ac:dyDescent="0.25">
      <c r="A328" s="17">
        <v>39281</v>
      </c>
      <c r="B328">
        <v>2699.49</v>
      </c>
      <c r="C328">
        <f t="shared" si="17"/>
        <v>-4.7192593712324944E-3</v>
      </c>
      <c r="D328" s="18">
        <f t="shared" si="15"/>
        <v>6.4493361353507671E-5</v>
      </c>
      <c r="E328" s="18">
        <f t="shared" si="16"/>
        <v>9.3036195583484176</v>
      </c>
    </row>
    <row r="329" spans="1:5" x14ac:dyDescent="0.25">
      <c r="A329" s="17">
        <v>39282</v>
      </c>
      <c r="B329">
        <v>2720.04</v>
      </c>
      <c r="C329">
        <f t="shared" si="17"/>
        <v>7.6125490370403982E-3</v>
      </c>
      <c r="D329" s="18">
        <f t="shared" si="15"/>
        <v>6.0179939483196534E-5</v>
      </c>
      <c r="E329" s="18">
        <f t="shared" si="16"/>
        <v>8.7552110218271739</v>
      </c>
    </row>
    <row r="330" spans="1:5" x14ac:dyDescent="0.25">
      <c r="A330" s="17">
        <v>39283</v>
      </c>
      <c r="B330">
        <v>2687.6</v>
      </c>
      <c r="C330">
        <f t="shared" si="17"/>
        <v>-1.1926295201541174E-2</v>
      </c>
      <c r="D330" s="18">
        <f t="shared" si="15"/>
        <v>5.9952219662873196E-5</v>
      </c>
      <c r="E330" s="18">
        <f t="shared" si="16"/>
        <v>7.349464718850923</v>
      </c>
    </row>
    <row r="331" spans="1:5" x14ac:dyDescent="0.25">
      <c r="A331" s="17">
        <v>39286</v>
      </c>
      <c r="B331">
        <v>2690.58</v>
      </c>
      <c r="C331">
        <f t="shared" si="17"/>
        <v>1.1087959517785452E-3</v>
      </c>
      <c r="D331" s="18">
        <f t="shared" si="15"/>
        <v>6.8358436548940658E-5</v>
      </c>
      <c r="E331" s="18">
        <f t="shared" si="16"/>
        <v>9.5727605418401307</v>
      </c>
    </row>
    <row r="332" spans="1:5" x14ac:dyDescent="0.25">
      <c r="A332" s="17">
        <v>39287</v>
      </c>
      <c r="B332">
        <v>2639.86</v>
      </c>
      <c r="C332">
        <f t="shared" si="17"/>
        <v>-1.8850954069382735E-2</v>
      </c>
      <c r="D332" s="18">
        <f t="shared" si="15"/>
        <v>6.1500493806829863E-5</v>
      </c>
      <c r="E332" s="18">
        <f t="shared" si="16"/>
        <v>3.9183252555781358</v>
      </c>
    </row>
    <row r="333" spans="1:5" x14ac:dyDescent="0.25">
      <c r="A333" s="17">
        <v>39288</v>
      </c>
      <c r="B333">
        <v>2648.17</v>
      </c>
      <c r="C333">
        <f t="shared" si="17"/>
        <v>3.1478942065109304E-3</v>
      </c>
      <c r="D333" s="18">
        <f t="shared" si="15"/>
        <v>9.1521214027115536E-5</v>
      </c>
      <c r="E333" s="18">
        <f t="shared" si="16"/>
        <v>9.1906671856146822</v>
      </c>
    </row>
    <row r="334" spans="1:5" x14ac:dyDescent="0.25">
      <c r="A334" s="17">
        <v>39289</v>
      </c>
      <c r="B334">
        <v>2599.34</v>
      </c>
      <c r="C334">
        <f t="shared" si="17"/>
        <v>-1.8439148544088908E-2</v>
      </c>
      <c r="D334" s="18">
        <f t="shared" si="15"/>
        <v>8.3183681936839361E-5</v>
      </c>
      <c r="E334" s="18">
        <f t="shared" si="16"/>
        <v>5.3070928102225725</v>
      </c>
    </row>
    <row r="335" spans="1:5" x14ac:dyDescent="0.25">
      <c r="A335" s="17">
        <v>39290</v>
      </c>
      <c r="B335">
        <v>2562.2399999999998</v>
      </c>
      <c r="C335">
        <f t="shared" si="17"/>
        <v>-1.4272853878292321E-2</v>
      </c>
      <c r="D335" s="18">
        <f t="shared" si="15"/>
        <v>1.0942042720621988E-4</v>
      </c>
      <c r="E335" s="18">
        <f t="shared" si="16"/>
        <v>7.2585549457144065</v>
      </c>
    </row>
    <row r="336" spans="1:5" x14ac:dyDescent="0.25">
      <c r="A336" s="17">
        <v>39293</v>
      </c>
      <c r="B336">
        <v>2583.2800000000002</v>
      </c>
      <c r="C336">
        <f t="shared" si="17"/>
        <v>8.2115648807295251E-3</v>
      </c>
      <c r="D336" s="18">
        <f t="shared" si="15"/>
        <v>1.1905355594726925E-4</v>
      </c>
      <c r="E336" s="18">
        <f t="shared" si="16"/>
        <v>8.4695550601270035</v>
      </c>
    </row>
    <row r="337" spans="1:5" x14ac:dyDescent="0.25">
      <c r="A337" s="17">
        <v>39294</v>
      </c>
      <c r="B337">
        <v>2546.27</v>
      </c>
      <c r="C337">
        <f t="shared" si="17"/>
        <v>-1.432674739091396E-2</v>
      </c>
      <c r="D337" s="18">
        <f t="shared" si="15"/>
        <v>1.1377963953370855E-4</v>
      </c>
      <c r="E337" s="18">
        <f t="shared" si="16"/>
        <v>7.2772713904102435</v>
      </c>
    </row>
    <row r="338" spans="1:5" x14ac:dyDescent="0.25">
      <c r="A338" s="17">
        <v>39295</v>
      </c>
      <c r="B338">
        <v>2553.87</v>
      </c>
      <c r="C338">
        <f t="shared" si="17"/>
        <v>2.984758097138131E-3</v>
      </c>
      <c r="D338" s="18">
        <f t="shared" si="15"/>
        <v>1.2312489190319806E-4</v>
      </c>
      <c r="E338" s="18">
        <f t="shared" si="16"/>
        <v>8.9299556919908341</v>
      </c>
    </row>
    <row r="339" spans="1:5" x14ac:dyDescent="0.25">
      <c r="A339" s="17">
        <v>39296</v>
      </c>
      <c r="B339">
        <v>2575.98</v>
      </c>
      <c r="C339">
        <f t="shared" si="17"/>
        <v>8.6574492828531326E-3</v>
      </c>
      <c r="D339" s="18">
        <f t="shared" si="15"/>
        <v>1.1145650037131751E-4</v>
      </c>
      <c r="E339" s="18">
        <f t="shared" si="16"/>
        <v>8.4294037045372789</v>
      </c>
    </row>
    <row r="340" spans="1:5" x14ac:dyDescent="0.25">
      <c r="A340" s="17">
        <v>39297</v>
      </c>
      <c r="B340">
        <v>2511.25</v>
      </c>
      <c r="C340">
        <f t="shared" si="17"/>
        <v>-2.5128300685564337E-2</v>
      </c>
      <c r="D340" s="18">
        <f t="shared" si="15"/>
        <v>1.0772711865286147E-4</v>
      </c>
      <c r="E340" s="18">
        <f t="shared" si="16"/>
        <v>3.2745114160362139</v>
      </c>
    </row>
    <row r="341" spans="1:5" x14ac:dyDescent="0.25">
      <c r="A341" s="17">
        <v>39300</v>
      </c>
      <c r="B341">
        <v>2547.33</v>
      </c>
      <c r="C341">
        <f t="shared" si="17"/>
        <v>1.4367346938775481E-2</v>
      </c>
      <c r="D341" s="18">
        <f t="shared" si="15"/>
        <v>1.6122909539183664E-4</v>
      </c>
      <c r="E341" s="18">
        <f t="shared" si="16"/>
        <v>7.4523901610970062</v>
      </c>
    </row>
    <row r="342" spans="1:5" x14ac:dyDescent="0.25">
      <c r="A342" s="17">
        <v>39301</v>
      </c>
      <c r="B342">
        <v>2561.6</v>
      </c>
      <c r="C342">
        <f t="shared" si="17"/>
        <v>5.6019439962627466E-3</v>
      </c>
      <c r="D342" s="18">
        <f t="shared" si="15"/>
        <v>1.658458945675468E-4</v>
      </c>
      <c r="E342" s="18">
        <f t="shared" si="16"/>
        <v>8.5152290361995924</v>
      </c>
    </row>
    <row r="343" spans="1:5" x14ac:dyDescent="0.25">
      <c r="A343" s="17">
        <v>39302</v>
      </c>
      <c r="B343">
        <v>2612.98</v>
      </c>
      <c r="C343">
        <f t="shared" si="17"/>
        <v>2.0057776389756445E-2</v>
      </c>
      <c r="D343" s="18">
        <f t="shared" si="15"/>
        <v>1.5210895358466864E-4</v>
      </c>
      <c r="E343" s="18">
        <f t="shared" si="16"/>
        <v>6.146004143033001</v>
      </c>
    </row>
    <row r="344" spans="1:5" x14ac:dyDescent="0.25">
      <c r="A344" s="17">
        <v>39303</v>
      </c>
      <c r="B344">
        <v>2556.4899999999998</v>
      </c>
      <c r="C344">
        <f t="shared" si="17"/>
        <v>-2.1618994404855849E-2</v>
      </c>
      <c r="D344" s="18">
        <f t="shared" si="15"/>
        <v>1.776701026467962E-4</v>
      </c>
      <c r="E344" s="18">
        <f t="shared" si="16"/>
        <v>6.004971124358975</v>
      </c>
    </row>
    <row r="345" spans="1:5" x14ac:dyDescent="0.25">
      <c r="A345" s="17">
        <v>39304</v>
      </c>
      <c r="B345">
        <v>2544.89</v>
      </c>
      <c r="C345">
        <f t="shared" si="17"/>
        <v>-4.5374712985381946E-3</v>
      </c>
      <c r="D345" s="18">
        <f t="shared" ref="D345:D408" si="18">$H$1*D344+(1-$H$1)*C344*C344</f>
        <v>2.0726714642102799E-4</v>
      </c>
      <c r="E345" s="18">
        <f t="shared" ref="E345:E408" si="19">-LN(D345)-C345*C345/D345</f>
        <v>8.3821681739529961</v>
      </c>
    </row>
    <row r="346" spans="1:5" x14ac:dyDescent="0.25">
      <c r="A346" s="17">
        <v>39307</v>
      </c>
      <c r="B346">
        <v>2542.2399999999998</v>
      </c>
      <c r="C346">
        <f t="shared" si="17"/>
        <v>-1.0413023745623941E-3</v>
      </c>
      <c r="D346" s="18">
        <f t="shared" si="18"/>
        <v>1.8819595045013724E-4</v>
      </c>
      <c r="E346" s="18">
        <f t="shared" si="19"/>
        <v>8.5722652438111719</v>
      </c>
    </row>
    <row r="347" spans="1:5" x14ac:dyDescent="0.25">
      <c r="A347" s="17">
        <v>39308</v>
      </c>
      <c r="B347">
        <v>2499.12</v>
      </c>
      <c r="C347">
        <f t="shared" si="17"/>
        <v>-1.6961419850210796E-2</v>
      </c>
      <c r="D347" s="18">
        <f t="shared" si="18"/>
        <v>1.6908050470149869E-4</v>
      </c>
      <c r="E347" s="18">
        <f t="shared" si="19"/>
        <v>6.983639828489923</v>
      </c>
    </row>
    <row r="348" spans="1:5" x14ac:dyDescent="0.25">
      <c r="A348" s="17">
        <v>39309</v>
      </c>
      <c r="B348">
        <v>2458.83</v>
      </c>
      <c r="C348">
        <f t="shared" si="17"/>
        <v>-1.6121674829539984E-2</v>
      </c>
      <c r="D348" s="18">
        <f t="shared" si="18"/>
        <v>1.8119770302727146E-4</v>
      </c>
      <c r="E348" s="18">
        <f t="shared" si="19"/>
        <v>7.1815305932752995</v>
      </c>
    </row>
    <row r="349" spans="1:5" x14ac:dyDescent="0.25">
      <c r="A349" s="17">
        <v>39310</v>
      </c>
      <c r="B349">
        <v>2451.0700000000002</v>
      </c>
      <c r="C349">
        <f t="shared" si="17"/>
        <v>-3.1559725560529862E-3</v>
      </c>
      <c r="D349" s="18">
        <f t="shared" si="18"/>
        <v>1.8923883850183469E-4</v>
      </c>
      <c r="E349" s="18">
        <f t="shared" si="19"/>
        <v>8.5198678827789713</v>
      </c>
    </row>
    <row r="350" spans="1:5" x14ac:dyDescent="0.25">
      <c r="A350" s="17">
        <v>39311</v>
      </c>
      <c r="B350">
        <v>2505.0300000000002</v>
      </c>
      <c r="C350">
        <f t="shared" si="17"/>
        <v>2.2014875136165034E-2</v>
      </c>
      <c r="D350" s="18">
        <f t="shared" si="18"/>
        <v>1.7092361341405703E-4</v>
      </c>
      <c r="E350" s="18">
        <f t="shared" si="19"/>
        <v>5.8387890006410874</v>
      </c>
    </row>
    <row r="351" spans="1:5" x14ac:dyDescent="0.25">
      <c r="A351" s="17">
        <v>39314</v>
      </c>
      <c r="B351">
        <v>2508.59</v>
      </c>
      <c r="C351">
        <f t="shared" si="17"/>
        <v>1.4211406649820343E-3</v>
      </c>
      <c r="D351" s="18">
        <f t="shared" si="18"/>
        <v>2.0297458625750839E-4</v>
      </c>
      <c r="E351" s="18">
        <f t="shared" si="19"/>
        <v>8.4924795625261265</v>
      </c>
    </row>
    <row r="352" spans="1:5" x14ac:dyDescent="0.25">
      <c r="A352" s="17">
        <v>39315</v>
      </c>
      <c r="B352">
        <v>2521.3000000000002</v>
      </c>
      <c r="C352">
        <f t="shared" si="17"/>
        <v>5.0665911926620275E-3</v>
      </c>
      <c r="D352" s="18">
        <f t="shared" si="18"/>
        <v>1.8244489947900615E-4</v>
      </c>
      <c r="E352" s="18">
        <f t="shared" si="19"/>
        <v>8.4683604385220459</v>
      </c>
    </row>
    <row r="353" spans="1:5" x14ac:dyDescent="0.25">
      <c r="A353" s="17">
        <v>39316</v>
      </c>
      <c r="B353">
        <v>2552.8000000000002</v>
      </c>
      <c r="C353">
        <f t="shared" si="17"/>
        <v>1.2493554912148494E-2</v>
      </c>
      <c r="D353" s="18">
        <f t="shared" si="18"/>
        <v>1.6642871005986454E-4</v>
      </c>
      <c r="E353" s="18">
        <f t="shared" si="19"/>
        <v>7.7630709842048766</v>
      </c>
    </row>
    <row r="354" spans="1:5" x14ac:dyDescent="0.25">
      <c r="A354" s="17">
        <v>39317</v>
      </c>
      <c r="B354">
        <v>2541.6999999999998</v>
      </c>
      <c r="C354">
        <f t="shared" si="17"/>
        <v>-4.3481667188970397E-3</v>
      </c>
      <c r="D354" s="18">
        <f t="shared" si="18"/>
        <v>1.6537238986366628E-4</v>
      </c>
      <c r="E354" s="18">
        <f t="shared" si="19"/>
        <v>8.5929835700395909</v>
      </c>
    </row>
    <row r="355" spans="1:5" x14ac:dyDescent="0.25">
      <c r="A355" s="17">
        <v>39318</v>
      </c>
      <c r="B355">
        <v>2576.69</v>
      </c>
      <c r="C355">
        <f t="shared" si="17"/>
        <v>1.3766376834402266E-2</v>
      </c>
      <c r="D355" s="18">
        <f t="shared" si="18"/>
        <v>1.5040934563092259E-4</v>
      </c>
      <c r="E355" s="18">
        <f t="shared" si="19"/>
        <v>7.5421675908854802</v>
      </c>
    </row>
    <row r="356" spans="1:5" x14ac:dyDescent="0.25">
      <c r="A356" s="17">
        <v>39321</v>
      </c>
      <c r="B356">
        <v>2561.25</v>
      </c>
      <c r="C356">
        <f t="shared" si="17"/>
        <v>-5.9921837706515156E-3</v>
      </c>
      <c r="D356" s="18">
        <f t="shared" si="18"/>
        <v>1.544042135682359E-4</v>
      </c>
      <c r="E356" s="18">
        <f t="shared" si="19"/>
        <v>8.5433894385177709</v>
      </c>
    </row>
    <row r="357" spans="1:5" x14ac:dyDescent="0.25">
      <c r="A357" s="17">
        <v>39322</v>
      </c>
      <c r="B357">
        <v>2500.64</v>
      </c>
      <c r="C357">
        <f t="shared" si="17"/>
        <v>-2.3664226451927818E-2</v>
      </c>
      <c r="D357" s="18">
        <f t="shared" si="18"/>
        <v>1.422983868875255E-4</v>
      </c>
      <c r="E357" s="18">
        <f t="shared" si="19"/>
        <v>4.9222227462805552</v>
      </c>
    </row>
    <row r="358" spans="1:5" x14ac:dyDescent="0.25">
      <c r="A358" s="17">
        <v>39323</v>
      </c>
      <c r="B358">
        <v>2563.16</v>
      </c>
      <c r="C358">
        <f t="shared" si="17"/>
        <v>2.5001599590504825E-2</v>
      </c>
      <c r="D358" s="18">
        <f t="shared" si="18"/>
        <v>1.849706048418424E-4</v>
      </c>
      <c r="E358" s="18">
        <f t="shared" si="19"/>
        <v>5.2159659704570203</v>
      </c>
    </row>
    <row r="359" spans="1:5" x14ac:dyDescent="0.25">
      <c r="A359" s="17">
        <v>39324</v>
      </c>
      <c r="B359">
        <v>2565.3000000000002</v>
      </c>
      <c r="C359">
        <f t="shared" si="17"/>
        <v>8.3490691178089835E-4</v>
      </c>
      <c r="D359" s="18">
        <f t="shared" si="18"/>
        <v>2.2993246254594953E-4</v>
      </c>
      <c r="E359" s="18">
        <f t="shared" si="19"/>
        <v>8.3746933058764839</v>
      </c>
    </row>
    <row r="360" spans="1:5" x14ac:dyDescent="0.25">
      <c r="A360" s="17">
        <v>39325</v>
      </c>
      <c r="B360">
        <v>2596.36</v>
      </c>
      <c r="C360">
        <f t="shared" si="17"/>
        <v>1.2107745682766126E-2</v>
      </c>
      <c r="D360" s="18">
        <f t="shared" si="18"/>
        <v>2.0651362701657318E-4</v>
      </c>
      <c r="E360" s="18">
        <f t="shared" si="19"/>
        <v>7.7752757208825081</v>
      </c>
    </row>
    <row r="361" spans="1:5" x14ac:dyDescent="0.25">
      <c r="A361" s="17">
        <v>39329</v>
      </c>
      <c r="B361">
        <v>2630.24</v>
      </c>
      <c r="C361">
        <f t="shared" si="17"/>
        <v>1.3049037883806427E-2</v>
      </c>
      <c r="D361" s="18">
        <f t="shared" si="18"/>
        <v>2.0039255741824321E-4</v>
      </c>
      <c r="E361" s="18">
        <f t="shared" si="19"/>
        <v>7.6655131973506094</v>
      </c>
    </row>
    <row r="362" spans="1:5" x14ac:dyDescent="0.25">
      <c r="A362" s="17">
        <v>39330</v>
      </c>
      <c r="B362">
        <v>2605.9499999999998</v>
      </c>
      <c r="C362">
        <f t="shared" si="17"/>
        <v>-9.2348987164669258E-3</v>
      </c>
      <c r="D362" s="18">
        <f t="shared" si="18"/>
        <v>1.9731597246910632E-4</v>
      </c>
      <c r="E362" s="18">
        <f t="shared" si="19"/>
        <v>8.0984870073261188</v>
      </c>
    </row>
    <row r="363" spans="1:5" x14ac:dyDescent="0.25">
      <c r="A363" s="17">
        <v>39331</v>
      </c>
      <c r="B363">
        <v>2614.3200000000002</v>
      </c>
      <c r="C363">
        <f t="shared" si="17"/>
        <v>3.2118805042308358E-3</v>
      </c>
      <c r="D363" s="18">
        <f t="shared" si="18"/>
        <v>1.8587064797329544E-4</v>
      </c>
      <c r="E363" s="18">
        <f t="shared" si="19"/>
        <v>8.5349576550448401</v>
      </c>
    </row>
    <row r="364" spans="1:5" x14ac:dyDescent="0.25">
      <c r="A364" s="17">
        <v>39332</v>
      </c>
      <c r="B364">
        <v>2565.6999999999998</v>
      </c>
      <c r="C364">
        <f t="shared" si="17"/>
        <v>-1.8597570305089028E-2</v>
      </c>
      <c r="D364" s="18">
        <f t="shared" si="18"/>
        <v>1.6793588998005731E-4</v>
      </c>
      <c r="E364" s="18">
        <f t="shared" si="19"/>
        <v>6.6323945800940258</v>
      </c>
    </row>
    <row r="365" spans="1:5" x14ac:dyDescent="0.25">
      <c r="A365" s="17">
        <v>39335</v>
      </c>
      <c r="B365">
        <v>2559.11</v>
      </c>
      <c r="C365">
        <f t="shared" si="17"/>
        <v>-2.568499824609148E-3</v>
      </c>
      <c r="D365" s="18">
        <f t="shared" si="18"/>
        <v>1.8611371467530815E-4</v>
      </c>
      <c r="E365" s="18">
        <f t="shared" si="19"/>
        <v>8.5537056024109734</v>
      </c>
    </row>
    <row r="366" spans="1:5" x14ac:dyDescent="0.25">
      <c r="A366" s="17">
        <v>39336</v>
      </c>
      <c r="B366">
        <v>2597.4699999999998</v>
      </c>
      <c r="C366">
        <f t="shared" si="17"/>
        <v>1.4989586223335329E-2</v>
      </c>
      <c r="D366" s="18">
        <f t="shared" si="18"/>
        <v>1.6777419092348195E-4</v>
      </c>
      <c r="E366" s="18">
        <f t="shared" si="19"/>
        <v>7.3536647705308917</v>
      </c>
    </row>
    <row r="367" spans="1:5" x14ac:dyDescent="0.25">
      <c r="A367" s="17">
        <v>39337</v>
      </c>
      <c r="B367">
        <v>2592.0700000000002</v>
      </c>
      <c r="C367">
        <f t="shared" si="17"/>
        <v>-2.0789460513498275E-3</v>
      </c>
      <c r="D367" s="18">
        <f t="shared" si="18"/>
        <v>1.735885112053321E-4</v>
      </c>
      <c r="E367" s="18">
        <f t="shared" si="19"/>
        <v>8.6339248804025228</v>
      </c>
    </row>
    <row r="368" spans="1:5" x14ac:dyDescent="0.25">
      <c r="A368" s="17">
        <v>39338</v>
      </c>
      <c r="B368">
        <v>2601.06</v>
      </c>
      <c r="C368">
        <f t="shared" si="17"/>
        <v>3.4682705328173162E-3</v>
      </c>
      <c r="D368" s="18">
        <f t="shared" si="18"/>
        <v>1.5629613700414378E-4</v>
      </c>
      <c r="E368" s="18">
        <f t="shared" si="19"/>
        <v>8.6867957981438764</v>
      </c>
    </row>
    <row r="369" spans="1:5" x14ac:dyDescent="0.25">
      <c r="A369" s="17">
        <v>39339</v>
      </c>
      <c r="B369">
        <v>2602.1799999999998</v>
      </c>
      <c r="C369">
        <f t="shared" si="17"/>
        <v>4.3059368103768881E-4</v>
      </c>
      <c r="D369" s="18">
        <f t="shared" si="18"/>
        <v>1.4155770311706202E-4</v>
      </c>
      <c r="E369" s="18">
        <f t="shared" si="19"/>
        <v>8.8614933377440579</v>
      </c>
    </row>
    <row r="370" spans="1:5" x14ac:dyDescent="0.25">
      <c r="A370" s="17">
        <v>39342</v>
      </c>
      <c r="B370">
        <v>2581.66</v>
      </c>
      <c r="C370">
        <f t="shared" si="17"/>
        <v>-7.8856958396421404E-3</v>
      </c>
      <c r="D370" s="18">
        <f t="shared" si="18"/>
        <v>1.2711501860762804E-4</v>
      </c>
      <c r="E370" s="18">
        <f t="shared" si="19"/>
        <v>8.4812219065337011</v>
      </c>
    </row>
    <row r="371" spans="1:5" x14ac:dyDescent="0.25">
      <c r="A371" s="17">
        <v>39343</v>
      </c>
      <c r="B371">
        <v>2651.66</v>
      </c>
      <c r="C371">
        <f t="shared" si="17"/>
        <v>2.7114337286861943E-2</v>
      </c>
      <c r="D371" s="18">
        <f t="shared" si="18"/>
        <v>1.204816442048648E-4</v>
      </c>
      <c r="E371" s="18">
        <f t="shared" si="19"/>
        <v>2.9219443101137976</v>
      </c>
    </row>
    <row r="372" spans="1:5" x14ac:dyDescent="0.25">
      <c r="A372" s="17">
        <v>39344</v>
      </c>
      <c r="B372">
        <v>2666.48</v>
      </c>
      <c r="C372">
        <f t="shared" si="17"/>
        <v>5.5889518264031456E-3</v>
      </c>
      <c r="D372" s="18">
        <f t="shared" si="18"/>
        <v>1.8328036890424696E-4</v>
      </c>
      <c r="E372" s="18">
        <f t="shared" si="19"/>
        <v>8.4340640021981113</v>
      </c>
    </row>
    <row r="373" spans="1:5" x14ac:dyDescent="0.25">
      <c r="A373" s="17">
        <v>39345</v>
      </c>
      <c r="B373">
        <v>2654.29</v>
      </c>
      <c r="C373">
        <f t="shared" si="17"/>
        <v>-4.5715700099007136E-3</v>
      </c>
      <c r="D373" s="18">
        <f t="shared" si="18"/>
        <v>1.677474572369052E-4</v>
      </c>
      <c r="E373" s="18">
        <f t="shared" si="19"/>
        <v>8.5684633447366441</v>
      </c>
    </row>
    <row r="374" spans="1:5" x14ac:dyDescent="0.25">
      <c r="A374" s="17">
        <v>39346</v>
      </c>
      <c r="B374">
        <v>2671.22</v>
      </c>
      <c r="C374">
        <f t="shared" si="17"/>
        <v>6.3783535333365371E-3</v>
      </c>
      <c r="D374" s="18">
        <f t="shared" si="18"/>
        <v>1.527453499576665E-4</v>
      </c>
      <c r="E374" s="18">
        <f t="shared" si="19"/>
        <v>8.520390564090393</v>
      </c>
    </row>
    <row r="375" spans="1:5" x14ac:dyDescent="0.25">
      <c r="A375" s="17">
        <v>39349</v>
      </c>
      <c r="B375">
        <v>2667.95</v>
      </c>
      <c r="C375">
        <f t="shared" si="17"/>
        <v>-1.2241597472315952E-3</v>
      </c>
      <c r="D375" s="18">
        <f t="shared" si="18"/>
        <v>1.4129702827329795E-4</v>
      </c>
      <c r="E375" s="18">
        <f t="shared" si="19"/>
        <v>8.8540405064457008</v>
      </c>
    </row>
    <row r="376" spans="1:5" x14ac:dyDescent="0.25">
      <c r="A376" s="17">
        <v>39350</v>
      </c>
      <c r="B376">
        <v>2683.45</v>
      </c>
      <c r="C376">
        <f t="shared" si="17"/>
        <v>5.8097040799115433E-3</v>
      </c>
      <c r="D376" s="18">
        <f t="shared" si="18"/>
        <v>1.2701512735468703E-4</v>
      </c>
      <c r="E376" s="18">
        <f t="shared" si="19"/>
        <v>8.7054670301904</v>
      </c>
    </row>
    <row r="377" spans="1:5" x14ac:dyDescent="0.25">
      <c r="A377" s="17">
        <v>39351</v>
      </c>
      <c r="B377">
        <v>2699.03</v>
      </c>
      <c r="C377">
        <f t="shared" si="17"/>
        <v>5.8059587471353605E-3</v>
      </c>
      <c r="D377" s="18">
        <f t="shared" si="18"/>
        <v>1.1748737371911851E-4</v>
      </c>
      <c r="E377" s="18">
        <f t="shared" si="19"/>
        <v>8.7622624140634588</v>
      </c>
    </row>
    <row r="378" spans="1:5" x14ac:dyDescent="0.25">
      <c r="A378" s="17">
        <v>39352</v>
      </c>
      <c r="B378">
        <v>2709.59</v>
      </c>
      <c r="C378">
        <f t="shared" si="17"/>
        <v>3.9125167189693871E-3</v>
      </c>
      <c r="D378" s="18">
        <f t="shared" si="18"/>
        <v>1.0892853708712567E-4</v>
      </c>
      <c r="E378" s="18">
        <f t="shared" si="19"/>
        <v>8.9842879651931007</v>
      </c>
    </row>
    <row r="379" spans="1:5" x14ac:dyDescent="0.25">
      <c r="A379" s="17">
        <v>39353</v>
      </c>
      <c r="B379">
        <v>2701.5</v>
      </c>
      <c r="C379">
        <f t="shared" si="17"/>
        <v>-2.9856915621921196E-3</v>
      </c>
      <c r="D379" s="18">
        <f t="shared" si="18"/>
        <v>9.9364180911576768E-5</v>
      </c>
      <c r="E379" s="18">
        <f t="shared" si="19"/>
        <v>9.1270049027216427</v>
      </c>
    </row>
    <row r="380" spans="1:5" x14ac:dyDescent="0.25">
      <c r="A380" s="17">
        <v>39356</v>
      </c>
      <c r="B380">
        <v>2740.99</v>
      </c>
      <c r="C380">
        <f t="shared" si="17"/>
        <v>1.4617804923190739E-2</v>
      </c>
      <c r="D380" s="18">
        <f t="shared" si="18"/>
        <v>9.0123768294733366E-5</v>
      </c>
      <c r="E380" s="18">
        <f t="shared" si="19"/>
        <v>6.9433625114546764</v>
      </c>
    </row>
    <row r="381" spans="1:5" x14ac:dyDescent="0.25">
      <c r="A381" s="17">
        <v>39357</v>
      </c>
      <c r="B381">
        <v>2747.11</v>
      </c>
      <c r="C381">
        <f t="shared" si="17"/>
        <v>2.2327699116014088E-3</v>
      </c>
      <c r="D381" s="18">
        <f t="shared" si="18"/>
        <v>1.0274637513292396E-4</v>
      </c>
      <c r="E381" s="18">
        <f t="shared" si="19"/>
        <v>9.1347269121213106</v>
      </c>
    </row>
    <row r="382" spans="1:5" x14ac:dyDescent="0.25">
      <c r="A382" s="17">
        <v>39358</v>
      </c>
      <c r="B382">
        <v>2729.43</v>
      </c>
      <c r="C382">
        <f t="shared" si="17"/>
        <v>-6.4358544069950934E-3</v>
      </c>
      <c r="D382" s="18">
        <f t="shared" si="18"/>
        <v>9.2759036738352443E-5</v>
      </c>
      <c r="E382" s="18">
        <f t="shared" si="19"/>
        <v>8.8389697241872405</v>
      </c>
    </row>
    <row r="383" spans="1:5" x14ac:dyDescent="0.25">
      <c r="A383" s="17">
        <v>39359</v>
      </c>
      <c r="B383">
        <v>2733.57</v>
      </c>
      <c r="C383">
        <f t="shared" si="17"/>
        <v>1.5168002110331929E-3</v>
      </c>
      <c r="D383" s="18">
        <f t="shared" si="18"/>
        <v>8.751423032281017E-5</v>
      </c>
      <c r="E383" s="18">
        <f t="shared" si="19"/>
        <v>9.3174199024115083</v>
      </c>
    </row>
    <row r="384" spans="1:5" x14ac:dyDescent="0.25">
      <c r="A384" s="17">
        <v>39360</v>
      </c>
      <c r="B384">
        <v>2780.32</v>
      </c>
      <c r="C384">
        <f t="shared" si="17"/>
        <v>1.7102177738269001E-2</v>
      </c>
      <c r="D384" s="18">
        <f t="shared" si="18"/>
        <v>7.8808759381504234E-5</v>
      </c>
      <c r="E384" s="18">
        <f t="shared" si="19"/>
        <v>5.7371669339064706</v>
      </c>
    </row>
    <row r="385" spans="1:5" x14ac:dyDescent="0.25">
      <c r="A385" s="17">
        <v>39363</v>
      </c>
      <c r="B385">
        <v>2787.37</v>
      </c>
      <c r="C385">
        <f t="shared" si="17"/>
        <v>2.5356793462622024E-3</v>
      </c>
      <c r="D385" s="18">
        <f t="shared" si="18"/>
        <v>1.0063800909655372E-4</v>
      </c>
      <c r="E385" s="18">
        <f t="shared" si="19"/>
        <v>9.1400914683019892</v>
      </c>
    </row>
    <row r="386" spans="1:5" x14ac:dyDescent="0.25">
      <c r="A386" s="17">
        <v>39364</v>
      </c>
      <c r="B386">
        <v>2803.91</v>
      </c>
      <c r="C386">
        <f t="shared" si="17"/>
        <v>5.9339090253536361E-3</v>
      </c>
      <c r="D386" s="18">
        <f t="shared" si="18"/>
        <v>9.1013624415374364E-5</v>
      </c>
      <c r="E386" s="18">
        <f t="shared" si="19"/>
        <v>8.917622164479349</v>
      </c>
    </row>
    <row r="387" spans="1:5" x14ac:dyDescent="0.25">
      <c r="A387" s="17">
        <v>39365</v>
      </c>
      <c r="B387">
        <v>2811.61</v>
      </c>
      <c r="C387">
        <f t="shared" si="17"/>
        <v>2.7461651764857905E-3</v>
      </c>
      <c r="D387" s="18">
        <f t="shared" si="18"/>
        <v>8.5312820560003611E-5</v>
      </c>
      <c r="E387" s="18">
        <f t="shared" si="19"/>
        <v>9.2807885129594414</v>
      </c>
    </row>
    <row r="388" spans="1:5" x14ac:dyDescent="0.25">
      <c r="A388" s="17">
        <v>39366</v>
      </c>
      <c r="B388">
        <v>2772.2</v>
      </c>
      <c r="C388">
        <f t="shared" si="17"/>
        <v>-1.401688000825161E-2</v>
      </c>
      <c r="D388" s="18">
        <f t="shared" si="18"/>
        <v>7.7367644466467937E-5</v>
      </c>
      <c r="E388" s="18">
        <f t="shared" si="19"/>
        <v>6.927470433421071</v>
      </c>
    </row>
    <row r="389" spans="1:5" x14ac:dyDescent="0.25">
      <c r="A389" s="17">
        <v>39367</v>
      </c>
      <c r="B389">
        <v>2805.68</v>
      </c>
      <c r="C389">
        <f t="shared" si="17"/>
        <v>1.2077050717841433E-2</v>
      </c>
      <c r="D389" s="18">
        <f t="shared" si="18"/>
        <v>8.9535516726235695E-5</v>
      </c>
      <c r="E389" s="18">
        <f t="shared" si="19"/>
        <v>7.6918551029371987</v>
      </c>
    </row>
    <row r="390" spans="1:5" x14ac:dyDescent="0.25">
      <c r="A390" s="17">
        <v>39370</v>
      </c>
      <c r="B390">
        <v>2780.05</v>
      </c>
      <c r="C390">
        <f t="shared" ref="C390:C453" si="20">(B390-B389)/B389</f>
        <v>-9.1350403467250919E-3</v>
      </c>
      <c r="D390" s="18">
        <f t="shared" si="18"/>
        <v>9.528916718189184E-5</v>
      </c>
      <c r="E390" s="18">
        <f t="shared" si="19"/>
        <v>8.3828499447531062</v>
      </c>
    </row>
    <row r="391" spans="1:5" x14ac:dyDescent="0.25">
      <c r="A391" s="17">
        <v>39371</v>
      </c>
      <c r="B391">
        <v>2763.91</v>
      </c>
      <c r="C391">
        <f t="shared" si="20"/>
        <v>-5.8056509775005222E-3</v>
      </c>
      <c r="D391" s="18">
        <f t="shared" si="18"/>
        <v>9.4079564201415613E-5</v>
      </c>
      <c r="E391" s="18">
        <f t="shared" si="19"/>
        <v>8.9131029181473114</v>
      </c>
    </row>
    <row r="392" spans="1:5" x14ac:dyDescent="0.25">
      <c r="A392" s="17">
        <v>39372</v>
      </c>
      <c r="B392">
        <v>2792.67</v>
      </c>
      <c r="C392">
        <f t="shared" si="20"/>
        <v>1.0405548661135935E-2</v>
      </c>
      <c r="D392" s="18">
        <f t="shared" si="18"/>
        <v>8.7911719388463939E-5</v>
      </c>
      <c r="E392" s="18">
        <f t="shared" si="19"/>
        <v>8.1075391093760416</v>
      </c>
    </row>
    <row r="393" spans="1:5" x14ac:dyDescent="0.25">
      <c r="A393" s="17">
        <v>39373</v>
      </c>
      <c r="B393">
        <v>2799.31</v>
      </c>
      <c r="C393">
        <f t="shared" si="20"/>
        <v>2.3776529271270406E-3</v>
      </c>
      <c r="D393" s="18">
        <f t="shared" si="18"/>
        <v>8.9992090514283841E-5</v>
      </c>
      <c r="E393" s="18">
        <f t="shared" si="19"/>
        <v>9.2529695490078758</v>
      </c>
    </row>
    <row r="394" spans="1:5" x14ac:dyDescent="0.25">
      <c r="A394" s="17">
        <v>39374</v>
      </c>
      <c r="B394">
        <v>2725.16</v>
      </c>
      <c r="C394">
        <f t="shared" si="20"/>
        <v>-2.6488670422354112E-2</v>
      </c>
      <c r="D394" s="18">
        <f t="shared" si="18"/>
        <v>8.1375978505084874E-5</v>
      </c>
      <c r="E394" s="18">
        <f t="shared" si="19"/>
        <v>0.79411124686555468</v>
      </c>
    </row>
    <row r="395" spans="1:5" x14ac:dyDescent="0.25">
      <c r="A395" s="17">
        <v>39377</v>
      </c>
      <c r="B395">
        <v>2753.93</v>
      </c>
      <c r="C395">
        <f t="shared" si="20"/>
        <v>1.0557178294118504E-2</v>
      </c>
      <c r="D395" s="18">
        <f t="shared" si="18"/>
        <v>1.447435377540951E-4</v>
      </c>
      <c r="E395" s="18">
        <f t="shared" si="19"/>
        <v>8.0705367963333288</v>
      </c>
    </row>
    <row r="396" spans="1:5" x14ac:dyDescent="0.25">
      <c r="A396" s="17">
        <v>39378</v>
      </c>
      <c r="B396">
        <v>2799.26</v>
      </c>
      <c r="C396">
        <f t="shared" si="20"/>
        <v>1.6460113365263599E-2</v>
      </c>
      <c r="D396" s="18">
        <f t="shared" si="18"/>
        <v>1.4134265849901232E-4</v>
      </c>
      <c r="E396" s="18">
        <f t="shared" si="19"/>
        <v>6.9474546149646779</v>
      </c>
    </row>
    <row r="397" spans="1:5" x14ac:dyDescent="0.25">
      <c r="A397" s="17">
        <v>39379</v>
      </c>
      <c r="B397">
        <v>2774.76</v>
      </c>
      <c r="C397">
        <f t="shared" si="20"/>
        <v>-8.7523131113222772E-3</v>
      </c>
      <c r="D397" s="18">
        <f t="shared" si="18"/>
        <v>1.5458192956803359E-4</v>
      </c>
      <c r="E397" s="18">
        <f t="shared" si="19"/>
        <v>8.2792368985089695</v>
      </c>
    </row>
    <row r="398" spans="1:5" x14ac:dyDescent="0.25">
      <c r="A398" s="17">
        <v>39380</v>
      </c>
      <c r="B398">
        <v>2750.86</v>
      </c>
      <c r="C398">
        <f t="shared" si="20"/>
        <v>-8.6133575516441387E-3</v>
      </c>
      <c r="D398" s="18">
        <f t="shared" si="18"/>
        <v>1.4661555029974989E-4</v>
      </c>
      <c r="E398" s="18">
        <f t="shared" si="19"/>
        <v>8.3216799235255738</v>
      </c>
    </row>
    <row r="399" spans="1:5" x14ac:dyDescent="0.25">
      <c r="A399" s="17">
        <v>39381</v>
      </c>
      <c r="B399">
        <v>2804.19</v>
      </c>
      <c r="C399">
        <f t="shared" si="20"/>
        <v>1.9386664534000248E-2</v>
      </c>
      <c r="D399" s="18">
        <f t="shared" si="18"/>
        <v>1.3921650206694542E-4</v>
      </c>
      <c r="E399" s="18">
        <f t="shared" si="19"/>
        <v>6.1797804751787417</v>
      </c>
    </row>
    <row r="400" spans="1:5" x14ac:dyDescent="0.25">
      <c r="A400" s="17">
        <v>39384</v>
      </c>
      <c r="B400">
        <v>2817.44</v>
      </c>
      <c r="C400">
        <f t="shared" si="20"/>
        <v>4.7250721242141219E-3</v>
      </c>
      <c r="D400" s="18">
        <f t="shared" si="18"/>
        <v>1.6339039330227364E-4</v>
      </c>
      <c r="E400" s="18">
        <f t="shared" si="19"/>
        <v>8.5827242329687028</v>
      </c>
    </row>
    <row r="401" spans="1:5" x14ac:dyDescent="0.25">
      <c r="A401" s="17">
        <v>39385</v>
      </c>
      <c r="B401">
        <v>2816.71</v>
      </c>
      <c r="C401">
        <f t="shared" si="20"/>
        <v>-2.5910045999205596E-4</v>
      </c>
      <c r="D401" s="18">
        <f t="shared" si="18"/>
        <v>1.4897919526292414E-4</v>
      </c>
      <c r="E401" s="18">
        <f t="shared" si="19"/>
        <v>8.8112532705844515</v>
      </c>
    </row>
    <row r="402" spans="1:5" x14ac:dyDescent="0.25">
      <c r="A402" s="17">
        <v>39386</v>
      </c>
      <c r="B402">
        <v>2859.12</v>
      </c>
      <c r="C402">
        <f t="shared" si="20"/>
        <v>1.5056573094141695E-2</v>
      </c>
      <c r="D402" s="18">
        <f t="shared" si="18"/>
        <v>1.3376624298803289E-4</v>
      </c>
      <c r="E402" s="18">
        <f t="shared" si="19"/>
        <v>7.2246663401833882</v>
      </c>
    </row>
    <row r="403" spans="1:5" x14ac:dyDescent="0.25">
      <c r="A403" s="17">
        <v>39387</v>
      </c>
      <c r="B403">
        <v>2794.83</v>
      </c>
      <c r="C403">
        <f t="shared" si="20"/>
        <v>-2.2485939729707031E-2</v>
      </c>
      <c r="D403" s="18">
        <f t="shared" si="18"/>
        <v>1.4326045569971582E-4</v>
      </c>
      <c r="E403" s="18">
        <f t="shared" si="19"/>
        <v>5.321487865998888</v>
      </c>
    </row>
    <row r="404" spans="1:5" x14ac:dyDescent="0.25">
      <c r="A404" s="17">
        <v>39388</v>
      </c>
      <c r="B404">
        <v>2810.38</v>
      </c>
      <c r="C404">
        <f t="shared" si="20"/>
        <v>5.5638446703377958E-3</v>
      </c>
      <c r="D404" s="18">
        <f t="shared" si="18"/>
        <v>1.8027908346747001E-4</v>
      </c>
      <c r="E404" s="18">
        <f t="shared" si="19"/>
        <v>8.4492908602423817</v>
      </c>
    </row>
    <row r="405" spans="1:5" x14ac:dyDescent="0.25">
      <c r="A405" s="17">
        <v>39391</v>
      </c>
      <c r="B405">
        <v>2795.18</v>
      </c>
      <c r="C405">
        <f t="shared" si="20"/>
        <v>-5.4085212675866867E-3</v>
      </c>
      <c r="D405" s="18">
        <f t="shared" si="18"/>
        <v>1.6502417854204356E-4</v>
      </c>
      <c r="E405" s="18">
        <f t="shared" si="19"/>
        <v>8.5321590646908607</v>
      </c>
    </row>
    <row r="406" spans="1:5" x14ac:dyDescent="0.25">
      <c r="A406" s="17">
        <v>39392</v>
      </c>
      <c r="B406">
        <v>2825.18</v>
      </c>
      <c r="C406">
        <f t="shared" si="20"/>
        <v>1.0732761396403809E-2</v>
      </c>
      <c r="D406" s="18">
        <f t="shared" si="18"/>
        <v>1.5115361570524919E-4</v>
      </c>
      <c r="E406" s="18">
        <f t="shared" si="19"/>
        <v>8.0351271693680477</v>
      </c>
    </row>
    <row r="407" spans="1:5" x14ac:dyDescent="0.25">
      <c r="A407" s="17">
        <v>39393</v>
      </c>
      <c r="B407">
        <v>2748.76</v>
      </c>
      <c r="C407">
        <f t="shared" si="20"/>
        <v>-2.7049603919042191E-2</v>
      </c>
      <c r="D407" s="18">
        <f t="shared" si="18"/>
        <v>1.4747977094190353E-4</v>
      </c>
      <c r="E407" s="18">
        <f t="shared" si="19"/>
        <v>3.8605894822339355</v>
      </c>
    </row>
    <row r="408" spans="1:5" x14ac:dyDescent="0.25">
      <c r="A408" s="17">
        <v>39394</v>
      </c>
      <c r="B408">
        <v>2696</v>
      </c>
      <c r="C408">
        <f t="shared" si="20"/>
        <v>-1.9194109343849668E-2</v>
      </c>
      <c r="D408" s="18">
        <f t="shared" si="18"/>
        <v>2.0716215249279925E-4</v>
      </c>
      <c r="E408" s="18">
        <f t="shared" si="19"/>
        <v>6.7036248413228154</v>
      </c>
    </row>
    <row r="409" spans="1:5" x14ac:dyDescent="0.25">
      <c r="A409" s="17">
        <v>39395</v>
      </c>
      <c r="B409">
        <v>2627.94</v>
      </c>
      <c r="C409">
        <f t="shared" si="20"/>
        <v>-2.5244807121661699E-2</v>
      </c>
      <c r="D409" s="18">
        <f t="shared" ref="D409:D472" si="21">$H$1*D408+(1-$H$1)*C408*C408</f>
        <v>2.2363572817889557E-4</v>
      </c>
      <c r="E409" s="18">
        <f t="shared" ref="E409:E472" si="22">-LN(D409)-C409*C409/D409</f>
        <v>5.5557672171472188</v>
      </c>
    </row>
    <row r="410" spans="1:5" x14ac:dyDescent="0.25">
      <c r="A410" s="17">
        <v>39398</v>
      </c>
      <c r="B410">
        <v>2584.13</v>
      </c>
      <c r="C410">
        <f t="shared" si="20"/>
        <v>-1.667085245477444E-2</v>
      </c>
      <c r="D410" s="18">
        <f t="shared" si="21"/>
        <v>2.6589596614509653E-4</v>
      </c>
      <c r="E410" s="18">
        <f t="shared" si="22"/>
        <v>7.1871946827620956</v>
      </c>
    </row>
    <row r="411" spans="1:5" x14ac:dyDescent="0.25">
      <c r="A411" s="17">
        <v>39399</v>
      </c>
      <c r="B411">
        <v>2673.65</v>
      </c>
      <c r="C411">
        <f t="shared" si="20"/>
        <v>3.464222001215108E-2</v>
      </c>
      <c r="D411" s="18">
        <f t="shared" si="21"/>
        <v>2.6712407556498828E-4</v>
      </c>
      <c r="E411" s="18">
        <f t="shared" si="22"/>
        <v>3.7351906209030368</v>
      </c>
    </row>
    <row r="412" spans="1:5" x14ac:dyDescent="0.25">
      <c r="A412" s="17">
        <v>39400</v>
      </c>
      <c r="B412">
        <v>2644.32</v>
      </c>
      <c r="C412">
        <f t="shared" si="20"/>
        <v>-1.097002225422173E-2</v>
      </c>
      <c r="D412" s="18">
        <f t="shared" si="21"/>
        <v>3.6243580235256485E-4</v>
      </c>
      <c r="E412" s="18">
        <f t="shared" si="22"/>
        <v>7.5906281504441093</v>
      </c>
    </row>
    <row r="413" spans="1:5" x14ac:dyDescent="0.25">
      <c r="A413" s="17">
        <v>39401</v>
      </c>
      <c r="B413">
        <v>2618.5100000000002</v>
      </c>
      <c r="C413">
        <f t="shared" si="20"/>
        <v>-9.7605433533006387E-3</v>
      </c>
      <c r="D413" s="18">
        <f t="shared" si="21"/>
        <v>3.3770328093781171E-4</v>
      </c>
      <c r="E413" s="18">
        <f t="shared" si="22"/>
        <v>7.7112366640330157</v>
      </c>
    </row>
    <row r="414" spans="1:5" x14ac:dyDescent="0.25">
      <c r="A414" s="17">
        <v>39402</v>
      </c>
      <c r="B414">
        <v>2637.24</v>
      </c>
      <c r="C414">
        <f t="shared" si="20"/>
        <v>7.1529228454348323E-3</v>
      </c>
      <c r="D414" s="18">
        <f t="shared" si="21"/>
        <v>3.1293595744804465E-4</v>
      </c>
      <c r="E414" s="18">
        <f t="shared" si="22"/>
        <v>7.9060143101168494</v>
      </c>
    </row>
    <row r="415" spans="1:5" x14ac:dyDescent="0.25">
      <c r="A415" s="17">
        <v>39405</v>
      </c>
      <c r="B415">
        <v>2593.38</v>
      </c>
      <c r="C415">
        <f t="shared" si="20"/>
        <v>-1.6631023342585309E-2</v>
      </c>
      <c r="D415" s="18">
        <f t="shared" si="21"/>
        <v>2.8619319670155128E-4</v>
      </c>
      <c r="E415" s="18">
        <f t="shared" si="22"/>
        <v>7.1923951308183725</v>
      </c>
    </row>
    <row r="416" spans="1:5" x14ac:dyDescent="0.25">
      <c r="A416" s="17">
        <v>39406</v>
      </c>
      <c r="B416">
        <v>2596.81</v>
      </c>
      <c r="C416">
        <f t="shared" si="20"/>
        <v>1.3225983079995357E-3</v>
      </c>
      <c r="D416" s="18">
        <f t="shared" si="21"/>
        <v>2.8521222370323033E-4</v>
      </c>
      <c r="E416" s="18">
        <f t="shared" si="22"/>
        <v>8.1561438008579508</v>
      </c>
    </row>
    <row r="417" spans="1:5" x14ac:dyDescent="0.25">
      <c r="A417" s="17">
        <v>39407</v>
      </c>
      <c r="B417">
        <v>2562.15</v>
      </c>
      <c r="C417">
        <f t="shared" si="20"/>
        <v>-1.3347145151166183E-2</v>
      </c>
      <c r="D417" s="18">
        <f t="shared" si="21"/>
        <v>2.562534652334155E-4</v>
      </c>
      <c r="E417" s="18">
        <f t="shared" si="22"/>
        <v>7.5741478962678253</v>
      </c>
    </row>
    <row r="418" spans="1:5" x14ac:dyDescent="0.25">
      <c r="A418" s="17">
        <v>39409</v>
      </c>
      <c r="B418">
        <v>2596.6</v>
      </c>
      <c r="C418">
        <f t="shared" si="20"/>
        <v>1.3445738930195272E-2</v>
      </c>
      <c r="D418" s="18">
        <f t="shared" si="21"/>
        <v>2.4827398521325091E-4</v>
      </c>
      <c r="E418" s="18">
        <f t="shared" si="22"/>
        <v>7.572798670323305</v>
      </c>
    </row>
    <row r="419" spans="1:5" x14ac:dyDescent="0.25">
      <c r="A419" s="17">
        <v>39412</v>
      </c>
      <c r="B419">
        <v>2540.9899999999998</v>
      </c>
      <c r="C419">
        <f t="shared" si="20"/>
        <v>-2.1416467688515801E-2</v>
      </c>
      <c r="D419" s="18">
        <f t="shared" si="21"/>
        <v>2.4137956276956249E-4</v>
      </c>
      <c r="E419" s="18">
        <f t="shared" si="22"/>
        <v>6.4289579642386325</v>
      </c>
    </row>
    <row r="420" spans="1:5" x14ac:dyDescent="0.25">
      <c r="A420" s="17">
        <v>39413</v>
      </c>
      <c r="B420">
        <v>2580.8000000000002</v>
      </c>
      <c r="C420">
        <f t="shared" si="20"/>
        <v>1.566712186982255E-2</v>
      </c>
      <c r="D420" s="18">
        <f t="shared" si="21"/>
        <v>2.6357759213030803E-4</v>
      </c>
      <c r="E420" s="18">
        <f t="shared" si="22"/>
        <v>7.3099048935500015</v>
      </c>
    </row>
    <row r="421" spans="1:5" x14ac:dyDescent="0.25">
      <c r="A421" s="17">
        <v>39414</v>
      </c>
      <c r="B421">
        <v>2662.91</v>
      </c>
      <c r="C421">
        <f t="shared" si="20"/>
        <v>3.1815716057036446E-2</v>
      </c>
      <c r="D421" s="18">
        <f t="shared" si="21"/>
        <v>2.6172655521456946E-4</v>
      </c>
      <c r="E421" s="18">
        <f t="shared" si="22"/>
        <v>4.3806631487134204</v>
      </c>
    </row>
    <row r="422" spans="1:5" x14ac:dyDescent="0.25">
      <c r="A422" s="17">
        <v>39415</v>
      </c>
      <c r="B422">
        <v>2668.13</v>
      </c>
      <c r="C422">
        <f t="shared" si="20"/>
        <v>1.9602615184141615E-3</v>
      </c>
      <c r="D422" s="18">
        <f t="shared" si="21"/>
        <v>3.38399470931533E-4</v>
      </c>
      <c r="E422" s="18">
        <f t="shared" si="22"/>
        <v>7.9799282004466789</v>
      </c>
    </row>
    <row r="423" spans="1:5" x14ac:dyDescent="0.25">
      <c r="A423" s="17">
        <v>39416</v>
      </c>
      <c r="B423">
        <v>2660.96</v>
      </c>
      <c r="C423">
        <f t="shared" si="20"/>
        <v>-2.6872753576475182E-3</v>
      </c>
      <c r="D423" s="18">
        <f t="shared" si="21"/>
        <v>3.0422092789513509E-4</v>
      </c>
      <c r="E423" s="18">
        <f t="shared" si="22"/>
        <v>8.0740188689777419</v>
      </c>
    </row>
    <row r="424" spans="1:5" x14ac:dyDescent="0.25">
      <c r="A424" s="17">
        <v>39419</v>
      </c>
      <c r="B424">
        <v>2637.13</v>
      </c>
      <c r="C424">
        <f t="shared" si="20"/>
        <v>-8.9554145872166157E-3</v>
      </c>
      <c r="D424" s="18">
        <f t="shared" si="21"/>
        <v>2.7387926964918052E-4</v>
      </c>
      <c r="E424" s="18">
        <f t="shared" si="22"/>
        <v>7.9099954199370357</v>
      </c>
    </row>
    <row r="425" spans="1:5" x14ac:dyDescent="0.25">
      <c r="A425" s="17">
        <v>39420</v>
      </c>
      <c r="B425">
        <v>2619.83</v>
      </c>
      <c r="C425">
        <f t="shared" si="20"/>
        <v>-6.5601619942893151E-3</v>
      </c>
      <c r="D425" s="18">
        <f t="shared" si="21"/>
        <v>2.5409281445818393E-4</v>
      </c>
      <c r="E425" s="18">
        <f t="shared" si="22"/>
        <v>8.108440846450284</v>
      </c>
    </row>
    <row r="426" spans="1:5" x14ac:dyDescent="0.25">
      <c r="A426" s="17">
        <v>39421</v>
      </c>
      <c r="B426">
        <v>2666.36</v>
      </c>
      <c r="C426">
        <f t="shared" si="20"/>
        <v>1.7760694396201357E-2</v>
      </c>
      <c r="D426" s="18">
        <f t="shared" si="21"/>
        <v>2.3253108617706249E-4</v>
      </c>
      <c r="E426" s="18">
        <f t="shared" si="22"/>
        <v>7.0099270887046412</v>
      </c>
    </row>
    <row r="427" spans="1:5" x14ac:dyDescent="0.25">
      <c r="A427" s="17">
        <v>39422</v>
      </c>
      <c r="B427">
        <v>2709.03</v>
      </c>
      <c r="C427">
        <f t="shared" si="20"/>
        <v>1.6003090355390895E-2</v>
      </c>
      <c r="D427" s="18">
        <f t="shared" si="21"/>
        <v>2.4100134570038132E-4</v>
      </c>
      <c r="E427" s="18">
        <f t="shared" si="22"/>
        <v>7.2680629331146864</v>
      </c>
    </row>
    <row r="428" spans="1:5" x14ac:dyDescent="0.25">
      <c r="A428" s="17">
        <v>39423</v>
      </c>
      <c r="B428">
        <v>2706.16</v>
      </c>
      <c r="C428">
        <f t="shared" si="20"/>
        <v>-1.0594197923243173E-3</v>
      </c>
      <c r="D428" s="18">
        <f t="shared" si="21"/>
        <v>2.4254372167483625E-4</v>
      </c>
      <c r="E428" s="18">
        <f t="shared" si="22"/>
        <v>8.3197010714698045</v>
      </c>
    </row>
    <row r="429" spans="1:5" x14ac:dyDescent="0.25">
      <c r="A429" s="17">
        <v>39426</v>
      </c>
      <c r="B429">
        <v>2718.95</v>
      </c>
      <c r="C429">
        <f t="shared" si="20"/>
        <v>4.7262541756584843E-3</v>
      </c>
      <c r="D429" s="18">
        <f t="shared" si="21"/>
        <v>2.1787996078105029E-4</v>
      </c>
      <c r="E429" s="18">
        <f t="shared" si="22"/>
        <v>8.3290443350486747</v>
      </c>
    </row>
    <row r="430" spans="1:5" x14ac:dyDescent="0.25">
      <c r="A430" s="17">
        <v>39427</v>
      </c>
      <c r="B430">
        <v>2652.35</v>
      </c>
      <c r="C430">
        <f t="shared" si="20"/>
        <v>-2.4494749811508086E-2</v>
      </c>
      <c r="D430" s="18">
        <f t="shared" si="21"/>
        <v>1.9790321473432435E-4</v>
      </c>
      <c r="E430" s="18">
        <f t="shared" si="22"/>
        <v>5.4959839920120324</v>
      </c>
    </row>
    <row r="431" spans="1:5" x14ac:dyDescent="0.25">
      <c r="A431" s="17">
        <v>39428</v>
      </c>
      <c r="B431">
        <v>2671.14</v>
      </c>
      <c r="C431">
        <f t="shared" si="20"/>
        <v>7.0842837483740696E-3</v>
      </c>
      <c r="D431" s="18">
        <f t="shared" si="21"/>
        <v>2.3898094274433043E-4</v>
      </c>
      <c r="E431" s="18">
        <f t="shared" si="22"/>
        <v>8.1291222348124599</v>
      </c>
    </row>
    <row r="432" spans="1:5" x14ac:dyDescent="0.25">
      <c r="A432" s="17">
        <v>39429</v>
      </c>
      <c r="B432">
        <v>2668.49</v>
      </c>
      <c r="C432">
        <f t="shared" si="20"/>
        <v>-9.9208577611060869E-4</v>
      </c>
      <c r="D432" s="18">
        <f t="shared" si="21"/>
        <v>2.1969363963133694E-4</v>
      </c>
      <c r="E432" s="18">
        <f t="shared" si="22"/>
        <v>8.4187964988237134</v>
      </c>
    </row>
    <row r="433" spans="1:5" x14ac:dyDescent="0.25">
      <c r="A433" s="17">
        <v>39430</v>
      </c>
      <c r="B433">
        <v>2635.74</v>
      </c>
      <c r="C433">
        <f t="shared" si="20"/>
        <v>-1.2272858433046405E-2</v>
      </c>
      <c r="D433" s="18">
        <f t="shared" si="21"/>
        <v>1.9735014577589515E-4</v>
      </c>
      <c r="E433" s="18">
        <f t="shared" si="22"/>
        <v>7.7673035388132554</v>
      </c>
    </row>
    <row r="434" spans="1:5" x14ac:dyDescent="0.25">
      <c r="A434" s="17">
        <v>39433</v>
      </c>
      <c r="B434">
        <v>2574.46</v>
      </c>
      <c r="C434">
        <f t="shared" si="20"/>
        <v>-2.3249637672911497E-2</v>
      </c>
      <c r="D434" s="18">
        <f t="shared" si="21"/>
        <v>1.9257647596855664E-4</v>
      </c>
      <c r="E434" s="18">
        <f t="shared" si="22"/>
        <v>5.7481029693362409</v>
      </c>
    </row>
    <row r="435" spans="1:5" x14ac:dyDescent="0.25">
      <c r="A435" s="17">
        <v>39434</v>
      </c>
      <c r="B435">
        <v>2596.0300000000002</v>
      </c>
      <c r="C435">
        <f t="shared" si="20"/>
        <v>8.3784560645728274E-3</v>
      </c>
      <c r="D435" s="18">
        <f t="shared" si="21"/>
        <v>2.281252313090118E-4</v>
      </c>
      <c r="E435" s="18">
        <f t="shared" si="22"/>
        <v>8.0778965655436377</v>
      </c>
    </row>
    <row r="436" spans="1:5" x14ac:dyDescent="0.25">
      <c r="A436" s="17">
        <v>39435</v>
      </c>
      <c r="B436">
        <v>2601.0100000000002</v>
      </c>
      <c r="C436">
        <f t="shared" si="20"/>
        <v>1.9183137328921537E-3</v>
      </c>
      <c r="D436" s="18">
        <f t="shared" si="21"/>
        <v>2.1199133728678007E-4</v>
      </c>
      <c r="E436" s="18">
        <f t="shared" si="22"/>
        <v>8.4416062877148956</v>
      </c>
    </row>
    <row r="437" spans="1:5" x14ac:dyDescent="0.25">
      <c r="A437" s="17">
        <v>39436</v>
      </c>
      <c r="B437">
        <v>2640.86</v>
      </c>
      <c r="C437">
        <f t="shared" si="20"/>
        <v>1.5320971468775554E-2</v>
      </c>
      <c r="D437" s="18">
        <f t="shared" si="21"/>
        <v>1.9071010937891605E-4</v>
      </c>
      <c r="E437" s="18">
        <f t="shared" si="22"/>
        <v>7.3339237128582875</v>
      </c>
    </row>
    <row r="438" spans="1:5" x14ac:dyDescent="0.25">
      <c r="A438" s="17">
        <v>39437</v>
      </c>
      <c r="B438">
        <v>2691.99</v>
      </c>
      <c r="C438">
        <f t="shared" si="20"/>
        <v>1.9361117211817231E-2</v>
      </c>
      <c r="D438" s="18">
        <f t="shared" si="21"/>
        <v>1.9520743113931704E-4</v>
      </c>
      <c r="E438" s="18">
        <f t="shared" si="22"/>
        <v>6.6211681543648506</v>
      </c>
    </row>
    <row r="439" spans="1:5" x14ac:dyDescent="0.25">
      <c r="A439" s="17">
        <v>39440</v>
      </c>
      <c r="B439">
        <v>2713.5</v>
      </c>
      <c r="C439">
        <f t="shared" si="20"/>
        <v>7.9903714352580132E-3</v>
      </c>
      <c r="D439" s="18">
        <f t="shared" si="21"/>
        <v>2.1356012393194032E-4</v>
      </c>
      <c r="E439" s="18">
        <f t="shared" si="22"/>
        <v>8.1526316809770716</v>
      </c>
    </row>
    <row r="440" spans="1:5" x14ac:dyDescent="0.25">
      <c r="A440" s="17">
        <v>39442</v>
      </c>
      <c r="B440">
        <v>2724.41</v>
      </c>
      <c r="C440">
        <f t="shared" si="20"/>
        <v>4.020637552975808E-3</v>
      </c>
      <c r="D440" s="18">
        <f t="shared" si="21"/>
        <v>1.9826523615935264E-4</v>
      </c>
      <c r="E440" s="18">
        <f t="shared" si="22"/>
        <v>8.4443699969280708</v>
      </c>
    </row>
    <row r="441" spans="1:5" x14ac:dyDescent="0.25">
      <c r="A441" s="17">
        <v>39443</v>
      </c>
      <c r="B441">
        <v>2676.79</v>
      </c>
      <c r="C441">
        <f t="shared" si="20"/>
        <v>-1.7479013804823758E-2</v>
      </c>
      <c r="D441" s="18">
        <f t="shared" si="21"/>
        <v>1.7966181240931743E-4</v>
      </c>
      <c r="E441" s="18">
        <f t="shared" si="22"/>
        <v>6.9239286637108801</v>
      </c>
    </row>
    <row r="442" spans="1:5" x14ac:dyDescent="0.25">
      <c r="A442" s="17">
        <v>39444</v>
      </c>
      <c r="B442">
        <v>2674.46</v>
      </c>
      <c r="C442">
        <f t="shared" si="20"/>
        <v>-8.7044557100105998E-4</v>
      </c>
      <c r="D442" s="18">
        <f t="shared" si="21"/>
        <v>1.9251914954175262E-4</v>
      </c>
      <c r="E442" s="18">
        <f t="shared" si="22"/>
        <v>8.5513793459675522</v>
      </c>
    </row>
    <row r="443" spans="1:5" x14ac:dyDescent="0.25">
      <c r="A443" s="17">
        <v>39447</v>
      </c>
      <c r="B443">
        <v>2652.28</v>
      </c>
      <c r="C443">
        <f t="shared" si="20"/>
        <v>-8.2932629390605334E-3</v>
      </c>
      <c r="D443" s="18">
        <f t="shared" si="21"/>
        <v>1.7292867373008003E-4</v>
      </c>
      <c r="E443" s="18">
        <f t="shared" si="22"/>
        <v>8.2649054518893852</v>
      </c>
    </row>
    <row r="444" spans="1:5" x14ac:dyDescent="0.25">
      <c r="A444" s="17">
        <v>39449</v>
      </c>
      <c r="B444">
        <v>2609.63</v>
      </c>
      <c r="C444">
        <f t="shared" si="20"/>
        <v>-1.6080504320810807E-2</v>
      </c>
      <c r="D444" s="18">
        <f t="shared" si="21"/>
        <v>1.6228859523081702E-4</v>
      </c>
      <c r="E444" s="18">
        <f t="shared" si="22"/>
        <v>7.1327838256696676</v>
      </c>
    </row>
    <row r="445" spans="1:5" x14ac:dyDescent="0.25">
      <c r="A445" s="17">
        <v>39450</v>
      </c>
      <c r="B445">
        <v>2602.6799999999998</v>
      </c>
      <c r="C445">
        <f t="shared" si="20"/>
        <v>-2.6632127926182149E-3</v>
      </c>
      <c r="D445" s="18">
        <f t="shared" si="21"/>
        <v>1.7212605479850757E-4</v>
      </c>
      <c r="E445" s="18">
        <f t="shared" si="22"/>
        <v>8.6260770303443763</v>
      </c>
    </row>
    <row r="446" spans="1:5" x14ac:dyDescent="0.25">
      <c r="A446" s="17">
        <v>39451</v>
      </c>
      <c r="B446">
        <v>2504.65</v>
      </c>
      <c r="C446">
        <f t="shared" si="20"/>
        <v>-3.7665022207877936E-2</v>
      </c>
      <c r="D446" s="18">
        <f t="shared" si="21"/>
        <v>1.5526614112335173E-4</v>
      </c>
      <c r="E446" s="18">
        <f t="shared" si="22"/>
        <v>-0.36654747102543794</v>
      </c>
    </row>
    <row r="447" spans="1:5" x14ac:dyDescent="0.25">
      <c r="A447" s="17">
        <v>39454</v>
      </c>
      <c r="B447">
        <v>2499.46</v>
      </c>
      <c r="C447">
        <f t="shared" si="20"/>
        <v>-2.072145808795662E-3</v>
      </c>
      <c r="D447" s="18">
        <f t="shared" si="21"/>
        <v>2.8433464882513876E-4</v>
      </c>
      <c r="E447" s="18">
        <f t="shared" si="22"/>
        <v>8.1502574941833927</v>
      </c>
    </row>
    <row r="448" spans="1:5" x14ac:dyDescent="0.25">
      <c r="A448" s="17">
        <v>39455</v>
      </c>
      <c r="B448">
        <v>2440.5100000000002</v>
      </c>
      <c r="C448">
        <f t="shared" si="20"/>
        <v>-2.3585094380386092E-2</v>
      </c>
      <c r="D448" s="18">
        <f t="shared" si="21"/>
        <v>2.5572549397530168E-4</v>
      </c>
      <c r="E448" s="18">
        <f t="shared" si="22"/>
        <v>6.0961958794853945</v>
      </c>
    </row>
    <row r="449" spans="1:5" x14ac:dyDescent="0.25">
      <c r="A449" s="17">
        <v>39456</v>
      </c>
      <c r="B449">
        <v>2474.5500000000002</v>
      </c>
      <c r="C449">
        <f t="shared" si="20"/>
        <v>1.3947904331471684E-2</v>
      </c>
      <c r="D449" s="18">
        <f t="shared" si="21"/>
        <v>2.8642795336939164E-4</v>
      </c>
      <c r="E449" s="18">
        <f t="shared" si="22"/>
        <v>7.4788159514217556</v>
      </c>
    </row>
    <row r="450" spans="1:5" x14ac:dyDescent="0.25">
      <c r="A450" s="17">
        <v>39457</v>
      </c>
      <c r="B450">
        <v>2488.52</v>
      </c>
      <c r="C450">
        <f t="shared" si="20"/>
        <v>5.645470893697763E-3</v>
      </c>
      <c r="D450" s="18">
        <f t="shared" si="21"/>
        <v>2.7704103305852955E-4</v>
      </c>
      <c r="E450" s="18">
        <f t="shared" si="22"/>
        <v>8.0763029755746967</v>
      </c>
    </row>
    <row r="451" spans="1:5" x14ac:dyDescent="0.25">
      <c r="A451" s="17">
        <v>39458</v>
      </c>
      <c r="B451">
        <v>2439.94</v>
      </c>
      <c r="C451">
        <f t="shared" si="20"/>
        <v>-1.9521643386430459E-2</v>
      </c>
      <c r="D451" s="18">
        <f t="shared" si="21"/>
        <v>2.5199433932690817E-4</v>
      </c>
      <c r="E451" s="18">
        <f t="shared" si="22"/>
        <v>6.773789960590519</v>
      </c>
    </row>
    <row r="452" spans="1:5" x14ac:dyDescent="0.25">
      <c r="A452" s="17">
        <v>39461</v>
      </c>
      <c r="B452">
        <v>2478.3000000000002</v>
      </c>
      <c r="C452">
        <f t="shared" si="20"/>
        <v>1.5721698074542868E-2</v>
      </c>
      <c r="D452" s="18">
        <f t="shared" si="21"/>
        <v>2.6518330114962694E-4</v>
      </c>
      <c r="E452" s="18">
        <f t="shared" si="22"/>
        <v>7.3030102528238618</v>
      </c>
    </row>
    <row r="453" spans="1:5" x14ac:dyDescent="0.25">
      <c r="A453" s="17">
        <v>39462</v>
      </c>
      <c r="B453">
        <v>2417.59</v>
      </c>
      <c r="C453">
        <f t="shared" si="20"/>
        <v>-2.4496630754953005E-2</v>
      </c>
      <c r="D453" s="18">
        <f t="shared" si="21"/>
        <v>2.6334323359456906E-4</v>
      </c>
      <c r="E453" s="18">
        <f t="shared" si="22"/>
        <v>5.9633344890777389</v>
      </c>
    </row>
    <row r="454" spans="1:5" x14ac:dyDescent="0.25">
      <c r="A454" s="17">
        <v>39463</v>
      </c>
      <c r="B454">
        <v>2394.59</v>
      </c>
      <c r="C454">
        <f t="shared" ref="C454:C517" si="23">(B454-B453)/B453</f>
        <v>-9.5136065255068056E-3</v>
      </c>
      <c r="D454" s="18">
        <f t="shared" si="21"/>
        <v>2.9774498119568835E-4</v>
      </c>
      <c r="E454" s="18">
        <f t="shared" si="22"/>
        <v>7.8152925683858294</v>
      </c>
    </row>
    <row r="455" spans="1:5" x14ac:dyDescent="0.25">
      <c r="A455" s="17">
        <v>39464</v>
      </c>
      <c r="B455">
        <v>2346.9</v>
      </c>
      <c r="C455">
        <f t="shared" si="23"/>
        <v>-1.9915726700604302E-2</v>
      </c>
      <c r="D455" s="18">
        <f t="shared" si="21"/>
        <v>2.7657359004177072E-4</v>
      </c>
      <c r="E455" s="18">
        <f t="shared" si="22"/>
        <v>6.7589264485505627</v>
      </c>
    </row>
    <row r="456" spans="1:5" x14ac:dyDescent="0.25">
      <c r="A456" s="17">
        <v>39465</v>
      </c>
      <c r="B456">
        <v>2340.02</v>
      </c>
      <c r="C456">
        <f t="shared" si="23"/>
        <v>-2.9315266947889168E-3</v>
      </c>
      <c r="D456" s="18">
        <f t="shared" si="21"/>
        <v>2.8883926061232154E-4</v>
      </c>
      <c r="E456" s="18">
        <f t="shared" si="22"/>
        <v>8.1198871669315178</v>
      </c>
    </row>
    <row r="457" spans="1:5" x14ac:dyDescent="0.25">
      <c r="A457" s="17">
        <v>39469</v>
      </c>
      <c r="B457">
        <v>2292.27</v>
      </c>
      <c r="C457">
        <f t="shared" si="23"/>
        <v>-2.040580849736327E-2</v>
      </c>
      <c r="D457" s="18">
        <f t="shared" si="21"/>
        <v>2.6020920867207318E-4</v>
      </c>
      <c r="E457" s="18">
        <f t="shared" si="22"/>
        <v>6.6537852306999259</v>
      </c>
    </row>
    <row r="458" spans="1:5" x14ac:dyDescent="0.25">
      <c r="A458" s="17">
        <v>39470</v>
      </c>
      <c r="B458">
        <v>2316.41</v>
      </c>
      <c r="C458">
        <f t="shared" si="23"/>
        <v>1.053104564471021E-2</v>
      </c>
      <c r="D458" s="18">
        <f t="shared" si="21"/>
        <v>2.7616545621087706E-4</v>
      </c>
      <c r="E458" s="18">
        <f t="shared" si="22"/>
        <v>7.7929289499862495</v>
      </c>
    </row>
    <row r="459" spans="1:5" x14ac:dyDescent="0.25">
      <c r="A459" s="17">
        <v>39471</v>
      </c>
      <c r="B459">
        <v>2360.92</v>
      </c>
      <c r="C459">
        <f t="shared" si="23"/>
        <v>1.9215078505100659E-2</v>
      </c>
      <c r="D459" s="18">
        <f t="shared" si="21"/>
        <v>2.5928212921409087E-4</v>
      </c>
      <c r="E459" s="18">
        <f t="shared" si="22"/>
        <v>6.8335880406712892</v>
      </c>
    </row>
    <row r="460" spans="1:5" x14ac:dyDescent="0.25">
      <c r="A460" s="17">
        <v>39472</v>
      </c>
      <c r="B460">
        <v>2326.1999999999998</v>
      </c>
      <c r="C460">
        <f t="shared" si="23"/>
        <v>-1.4706131508056289E-2</v>
      </c>
      <c r="D460" s="18">
        <f t="shared" si="21"/>
        <v>2.7051337552501929E-4</v>
      </c>
      <c r="E460" s="18">
        <f t="shared" si="22"/>
        <v>7.4157080136575244</v>
      </c>
    </row>
    <row r="461" spans="1:5" x14ac:dyDescent="0.25">
      <c r="A461" s="17">
        <v>39475</v>
      </c>
      <c r="B461">
        <v>2349.91</v>
      </c>
      <c r="C461">
        <f t="shared" si="23"/>
        <v>1.0192588771386828E-2</v>
      </c>
      <c r="D461" s="18">
        <f t="shared" si="21"/>
        <v>2.6497186836225224E-4</v>
      </c>
      <c r="E461" s="18">
        <f t="shared" si="22"/>
        <v>7.8438118170889393</v>
      </c>
    </row>
    <row r="462" spans="1:5" x14ac:dyDescent="0.25">
      <c r="A462" s="17">
        <v>39476</v>
      </c>
      <c r="B462">
        <v>2358.06</v>
      </c>
      <c r="C462">
        <f t="shared" si="23"/>
        <v>3.4682179317506168E-3</v>
      </c>
      <c r="D462" s="18">
        <f t="shared" si="21"/>
        <v>2.4851552498160267E-4</v>
      </c>
      <c r="E462" s="18">
        <f t="shared" si="22"/>
        <v>8.2516036935717842</v>
      </c>
    </row>
    <row r="463" spans="1:5" x14ac:dyDescent="0.25">
      <c r="A463" s="17">
        <v>39477</v>
      </c>
      <c r="B463">
        <v>2349</v>
      </c>
      <c r="C463">
        <f t="shared" si="23"/>
        <v>-3.8421414213378564E-3</v>
      </c>
      <c r="D463" s="18">
        <f t="shared" si="21"/>
        <v>2.2435586169270816E-4</v>
      </c>
      <c r="E463" s="18">
        <f t="shared" si="22"/>
        <v>8.3364796167476509</v>
      </c>
    </row>
    <row r="464" spans="1:5" x14ac:dyDescent="0.25">
      <c r="A464" s="17">
        <v>39478</v>
      </c>
      <c r="B464">
        <v>2389.86</v>
      </c>
      <c r="C464">
        <f t="shared" si="23"/>
        <v>1.7394636015325725E-2</v>
      </c>
      <c r="D464" s="18">
        <f t="shared" si="21"/>
        <v>2.0294362284313267E-4</v>
      </c>
      <c r="E464" s="18">
        <f t="shared" si="22"/>
        <v>7.0116591053670589</v>
      </c>
    </row>
    <row r="465" spans="1:5" x14ac:dyDescent="0.25">
      <c r="A465" s="17">
        <v>39479</v>
      </c>
      <c r="B465">
        <v>2413.36</v>
      </c>
      <c r="C465">
        <f t="shared" si="23"/>
        <v>9.8332119873130643E-3</v>
      </c>
      <c r="D465" s="18">
        <f t="shared" si="21"/>
        <v>2.1312186123443902E-4</v>
      </c>
      <c r="E465" s="18">
        <f t="shared" si="22"/>
        <v>7.999952680074979</v>
      </c>
    </row>
    <row r="466" spans="1:5" x14ac:dyDescent="0.25">
      <c r="A466" s="17">
        <v>39482</v>
      </c>
      <c r="B466">
        <v>2382.85</v>
      </c>
      <c r="C466">
        <f t="shared" si="23"/>
        <v>-1.2642125501375764E-2</v>
      </c>
      <c r="D466" s="18">
        <f t="shared" si="21"/>
        <v>2.0122731747599203E-4</v>
      </c>
      <c r="E466" s="18">
        <f t="shared" si="22"/>
        <v>7.7168326102602283</v>
      </c>
    </row>
    <row r="467" spans="1:5" x14ac:dyDescent="0.25">
      <c r="A467" s="17">
        <v>39483</v>
      </c>
      <c r="B467">
        <v>2309.5700000000002</v>
      </c>
      <c r="C467">
        <f t="shared" si="23"/>
        <v>-3.0753089787439306E-2</v>
      </c>
      <c r="D467" s="18">
        <f t="shared" si="21"/>
        <v>1.9699746015835432E-4</v>
      </c>
      <c r="E467" s="18">
        <f t="shared" si="22"/>
        <v>3.7314835552165615</v>
      </c>
    </row>
    <row r="468" spans="1:5" x14ac:dyDescent="0.25">
      <c r="A468" s="17">
        <v>39484</v>
      </c>
      <c r="B468">
        <v>2278.75</v>
      </c>
      <c r="C468">
        <f t="shared" si="23"/>
        <v>-1.3344475378533737E-2</v>
      </c>
      <c r="D468" s="18">
        <f t="shared" si="21"/>
        <v>2.7349076094348648E-4</v>
      </c>
      <c r="E468" s="18">
        <f t="shared" si="22"/>
        <v>7.5531237454598097</v>
      </c>
    </row>
    <row r="469" spans="1:5" x14ac:dyDescent="0.25">
      <c r="A469" s="17">
        <v>39485</v>
      </c>
      <c r="B469">
        <v>2293.0300000000002</v>
      </c>
      <c r="C469">
        <f t="shared" si="23"/>
        <v>6.2665935271531319E-3</v>
      </c>
      <c r="D469" s="18">
        <f t="shared" si="21"/>
        <v>2.6374302765667831E-4</v>
      </c>
      <c r="E469" s="18">
        <f t="shared" si="22"/>
        <v>8.0916396403747708</v>
      </c>
    </row>
    <row r="470" spans="1:5" x14ac:dyDescent="0.25">
      <c r="A470" s="17">
        <v>39486</v>
      </c>
      <c r="B470">
        <v>2304.85</v>
      </c>
      <c r="C470">
        <f t="shared" si="23"/>
        <v>5.1547515732457529E-3</v>
      </c>
      <c r="D470" s="18">
        <f t="shared" si="21"/>
        <v>2.4081073830393607E-4</v>
      </c>
      <c r="E470" s="18">
        <f t="shared" si="22"/>
        <v>8.2211575614574013</v>
      </c>
    </row>
    <row r="471" spans="1:5" x14ac:dyDescent="0.25">
      <c r="A471" s="17">
        <v>39489</v>
      </c>
      <c r="B471">
        <v>2320.06</v>
      </c>
      <c r="C471">
        <f t="shared" si="23"/>
        <v>6.5991279258954105E-3</v>
      </c>
      <c r="D471" s="18">
        <f t="shared" si="21"/>
        <v>2.1892391590525473E-4</v>
      </c>
      <c r="E471" s="18">
        <f t="shared" si="22"/>
        <v>8.2278656465665225</v>
      </c>
    </row>
    <row r="472" spans="1:5" x14ac:dyDescent="0.25">
      <c r="A472" s="17">
        <v>39490</v>
      </c>
      <c r="B472">
        <v>2320.04</v>
      </c>
      <c r="C472">
        <f t="shared" si="23"/>
        <v>-8.6204667120599516E-6</v>
      </c>
      <c r="D472" s="18">
        <f t="shared" si="21"/>
        <v>2.0100744927249918E-4</v>
      </c>
      <c r="E472" s="18">
        <f t="shared" si="22"/>
        <v>8.5121682198347717</v>
      </c>
    </row>
    <row r="473" spans="1:5" x14ac:dyDescent="0.25">
      <c r="A473" s="17">
        <v>39491</v>
      </c>
      <c r="B473">
        <v>2373.9299999999998</v>
      </c>
      <c r="C473">
        <f t="shared" si="23"/>
        <v>2.322804779227939E-2</v>
      </c>
      <c r="D473" s="18">
        <f t="shared" ref="D473:D536" si="24">$H$1*D472+(1-$H$1)*C472*C472</f>
        <v>1.8047240626327307E-4</v>
      </c>
      <c r="E473" s="18">
        <f t="shared" ref="E473:E536" si="25">-LN(D473)-C473*C473/D473</f>
        <v>5.6303221462861677</v>
      </c>
    </row>
    <row r="474" spans="1:5" x14ac:dyDescent="0.25">
      <c r="A474" s="17">
        <v>39492</v>
      </c>
      <c r="B474">
        <v>2332.54</v>
      </c>
      <c r="C474">
        <f t="shared" si="23"/>
        <v>-1.7435223448037589E-2</v>
      </c>
      <c r="D474" s="18">
        <f t="shared" si="24"/>
        <v>2.1715520830593502E-4</v>
      </c>
      <c r="E474" s="18">
        <f t="shared" si="25"/>
        <v>7.0350376306008107</v>
      </c>
    </row>
    <row r="475" spans="1:5" x14ac:dyDescent="0.25">
      <c r="A475" s="17">
        <v>39493</v>
      </c>
      <c r="B475">
        <v>2321.8000000000002</v>
      </c>
      <c r="C475">
        <f t="shared" si="23"/>
        <v>-4.6044226465568787E-3</v>
      </c>
      <c r="D475" s="18">
        <f t="shared" si="24"/>
        <v>2.2602600182754717E-4</v>
      </c>
      <c r="E475" s="18">
        <f t="shared" si="25"/>
        <v>8.3010628625429987</v>
      </c>
    </row>
    <row r="476" spans="1:5" x14ac:dyDescent="0.25">
      <c r="A476" s="17">
        <v>39497</v>
      </c>
      <c r="B476">
        <v>2306.1999999999998</v>
      </c>
      <c r="C476">
        <f t="shared" si="23"/>
        <v>-6.718924972004635E-3</v>
      </c>
      <c r="D476" s="18">
        <f t="shared" si="24"/>
        <v>2.0510091775613641E-4</v>
      </c>
      <c r="E476" s="18">
        <f t="shared" si="25"/>
        <v>8.2719023686059163</v>
      </c>
    </row>
    <row r="477" spans="1:5" x14ac:dyDescent="0.25">
      <c r="A477" s="17">
        <v>39498</v>
      </c>
      <c r="B477">
        <v>2327.1</v>
      </c>
      <c r="C477">
        <f t="shared" si="23"/>
        <v>9.0625271008585948E-3</v>
      </c>
      <c r="D477" s="18">
        <f t="shared" si="24"/>
        <v>1.8875961109475259E-4</v>
      </c>
      <c r="E477" s="18">
        <f t="shared" si="25"/>
        <v>8.139935771096507</v>
      </c>
    </row>
    <row r="478" spans="1:5" x14ac:dyDescent="0.25">
      <c r="A478" s="17">
        <v>39499</v>
      </c>
      <c r="B478">
        <v>2299.7800000000002</v>
      </c>
      <c r="C478">
        <f t="shared" si="23"/>
        <v>-1.1739933823213316E-2</v>
      </c>
      <c r="D478" s="18">
        <f t="shared" si="24"/>
        <v>1.7786619972795493E-4</v>
      </c>
      <c r="E478" s="18">
        <f t="shared" si="25"/>
        <v>7.8595928753157063</v>
      </c>
    </row>
    <row r="479" spans="1:5" x14ac:dyDescent="0.25">
      <c r="A479" s="17">
        <v>39500</v>
      </c>
      <c r="B479">
        <v>2303.35</v>
      </c>
      <c r="C479">
        <f t="shared" si="23"/>
        <v>1.5523223960551482E-3</v>
      </c>
      <c r="D479" s="18">
        <f t="shared" si="24"/>
        <v>1.7377567182816204E-4</v>
      </c>
      <c r="E479" s="18">
        <f t="shared" si="25"/>
        <v>8.6438785770120763</v>
      </c>
    </row>
    <row r="480" spans="1:5" x14ac:dyDescent="0.25">
      <c r="A480" s="17">
        <v>39503</v>
      </c>
      <c r="B480">
        <v>2327.48</v>
      </c>
      <c r="C480">
        <f t="shared" si="23"/>
        <v>1.047604575943739E-2</v>
      </c>
      <c r="D480" s="18">
        <f t="shared" si="24"/>
        <v>1.5626881416434251E-4</v>
      </c>
      <c r="E480" s="18">
        <f t="shared" si="25"/>
        <v>8.0616332078798454</v>
      </c>
    </row>
    <row r="481" spans="1:5" x14ac:dyDescent="0.25">
      <c r="A481" s="17">
        <v>39504</v>
      </c>
      <c r="B481">
        <v>2344.9899999999998</v>
      </c>
      <c r="C481">
        <f t="shared" si="23"/>
        <v>7.5231580937321751E-3</v>
      </c>
      <c r="D481" s="18">
        <f t="shared" si="24"/>
        <v>1.5151617026891811E-4</v>
      </c>
      <c r="E481" s="18">
        <f t="shared" si="25"/>
        <v>8.4212745250441596</v>
      </c>
    </row>
    <row r="482" spans="1:5" x14ac:dyDescent="0.25">
      <c r="A482" s="17">
        <v>39505</v>
      </c>
      <c r="B482">
        <v>2353.7800000000002</v>
      </c>
      <c r="C482">
        <f t="shared" si="23"/>
        <v>3.7484168375986333E-3</v>
      </c>
      <c r="D482" s="18">
        <f t="shared" si="24"/>
        <v>1.4181925937431243E-4</v>
      </c>
      <c r="E482" s="18">
        <f t="shared" si="25"/>
        <v>8.7618829385917074</v>
      </c>
    </row>
    <row r="483" spans="1:5" x14ac:dyDescent="0.25">
      <c r="A483" s="17">
        <v>39506</v>
      </c>
      <c r="B483">
        <v>2331.5700000000002</v>
      </c>
      <c r="C483">
        <f t="shared" si="23"/>
        <v>-9.4358861066030104E-3</v>
      </c>
      <c r="D483" s="18">
        <f t="shared" si="24"/>
        <v>1.287663337051264E-4</v>
      </c>
      <c r="E483" s="18">
        <f t="shared" si="25"/>
        <v>8.2660575501757361</v>
      </c>
    </row>
    <row r="484" spans="1:5" x14ac:dyDescent="0.25">
      <c r="A484" s="17">
        <v>39507</v>
      </c>
      <c r="B484">
        <v>2271.48</v>
      </c>
      <c r="C484">
        <f t="shared" si="23"/>
        <v>-2.5772333663582968E-2</v>
      </c>
      <c r="D484" s="18">
        <f t="shared" si="24"/>
        <v>1.2470745174721586E-4</v>
      </c>
      <c r="E484" s="18">
        <f t="shared" si="25"/>
        <v>3.6633691943437938</v>
      </c>
    </row>
    <row r="485" spans="1:5" x14ac:dyDescent="0.25">
      <c r="A485" s="17">
        <v>39510</v>
      </c>
      <c r="B485">
        <v>2258.6</v>
      </c>
      <c r="C485">
        <f t="shared" si="23"/>
        <v>-5.670311867152741E-3</v>
      </c>
      <c r="D485" s="18">
        <f t="shared" si="24"/>
        <v>1.7982370500039884E-4</v>
      </c>
      <c r="E485" s="18">
        <f t="shared" si="25"/>
        <v>8.4447338360374253</v>
      </c>
    </row>
    <row r="486" spans="1:5" x14ac:dyDescent="0.25">
      <c r="A486" s="17">
        <v>39511</v>
      </c>
      <c r="B486">
        <v>2260.2800000000002</v>
      </c>
      <c r="C486">
        <f t="shared" si="23"/>
        <v>7.4382360754462551E-4</v>
      </c>
      <c r="D486" s="18">
        <f t="shared" si="24"/>
        <v>1.6473751302869391E-4</v>
      </c>
      <c r="E486" s="18">
        <f t="shared" si="25"/>
        <v>8.7077986649926604</v>
      </c>
    </row>
    <row r="487" spans="1:5" x14ac:dyDescent="0.25">
      <c r="A487" s="17">
        <v>39512</v>
      </c>
      <c r="B487">
        <v>2272.81</v>
      </c>
      <c r="C487">
        <f t="shared" si="23"/>
        <v>5.5435609747463786E-3</v>
      </c>
      <c r="D487" s="18">
        <f t="shared" si="24"/>
        <v>1.4796434527992653E-4</v>
      </c>
      <c r="E487" s="18">
        <f t="shared" si="25"/>
        <v>8.6108468350167406</v>
      </c>
    </row>
    <row r="488" spans="1:5" x14ac:dyDescent="0.25">
      <c r="A488" s="17">
        <v>39513</v>
      </c>
      <c r="B488">
        <v>2220.5</v>
      </c>
      <c r="C488">
        <f t="shared" si="23"/>
        <v>-2.3015562233534678E-2</v>
      </c>
      <c r="D488" s="18">
        <f t="shared" si="24"/>
        <v>1.3598771812498044E-4</v>
      </c>
      <c r="E488" s="18">
        <f t="shared" si="25"/>
        <v>5.007622845992751</v>
      </c>
    </row>
    <row r="489" spans="1:5" x14ac:dyDescent="0.25">
      <c r="A489" s="17">
        <v>39514</v>
      </c>
      <c r="B489">
        <v>2212.4899999999998</v>
      </c>
      <c r="C489">
        <f t="shared" si="23"/>
        <v>-3.6072956541320506E-3</v>
      </c>
      <c r="D489" s="18">
        <f t="shared" si="24"/>
        <v>1.7621126394519205E-4</v>
      </c>
      <c r="E489" s="18">
        <f t="shared" si="25"/>
        <v>8.5699804374317416</v>
      </c>
    </row>
    <row r="490" spans="1:5" x14ac:dyDescent="0.25">
      <c r="A490" s="17">
        <v>39517</v>
      </c>
      <c r="B490">
        <v>2169.34</v>
      </c>
      <c r="C490">
        <f t="shared" si="23"/>
        <v>-1.9502913007516255E-2</v>
      </c>
      <c r="D490" s="18">
        <f t="shared" si="24"/>
        <v>1.5953878138196662E-4</v>
      </c>
      <c r="E490" s="18">
        <f t="shared" si="25"/>
        <v>6.3590783473250729</v>
      </c>
    </row>
    <row r="491" spans="1:5" x14ac:dyDescent="0.25">
      <c r="A491" s="17">
        <v>39518</v>
      </c>
      <c r="B491">
        <v>2255.7600000000002</v>
      </c>
      <c r="C491">
        <f t="shared" si="23"/>
        <v>3.9837001115546694E-2</v>
      </c>
      <c r="D491" s="18">
        <f t="shared" si="24"/>
        <v>1.8209838882295878E-4</v>
      </c>
      <c r="E491" s="18">
        <f t="shared" si="25"/>
        <v>-0.10403218383095414</v>
      </c>
    </row>
    <row r="492" spans="1:5" x14ac:dyDescent="0.25">
      <c r="A492" s="17">
        <v>39519</v>
      </c>
      <c r="B492">
        <v>2243.87</v>
      </c>
      <c r="C492">
        <f t="shared" si="23"/>
        <v>-5.2709508103700418E-3</v>
      </c>
      <c r="D492" s="18">
        <f t="shared" si="24"/>
        <v>3.2562268007833351E-4</v>
      </c>
      <c r="E492" s="18">
        <f t="shared" si="25"/>
        <v>7.944448827355167</v>
      </c>
    </row>
    <row r="493" spans="1:5" x14ac:dyDescent="0.25">
      <c r="A493" s="17">
        <v>39520</v>
      </c>
      <c r="B493">
        <v>2263.61</v>
      </c>
      <c r="C493">
        <f t="shared" si="23"/>
        <v>8.7973010914180576E-3</v>
      </c>
      <c r="D493" s="18">
        <f t="shared" si="24"/>
        <v>2.9519517843036423E-4</v>
      </c>
      <c r="E493" s="18">
        <f t="shared" si="25"/>
        <v>7.865699779010499</v>
      </c>
    </row>
    <row r="494" spans="1:5" x14ac:dyDescent="0.25">
      <c r="A494" s="17">
        <v>39521</v>
      </c>
      <c r="B494">
        <v>2212.4899999999998</v>
      </c>
      <c r="C494">
        <f t="shared" si="23"/>
        <v>-2.2583395549586875E-2</v>
      </c>
      <c r="D494" s="18">
        <f t="shared" si="24"/>
        <v>2.7294431705452836E-4</v>
      </c>
      <c r="E494" s="18">
        <f t="shared" si="25"/>
        <v>6.3376940293702866</v>
      </c>
    </row>
    <row r="495" spans="1:5" x14ac:dyDescent="0.25">
      <c r="A495" s="17">
        <v>39524</v>
      </c>
      <c r="B495">
        <v>2177.0100000000002</v>
      </c>
      <c r="C495">
        <f t="shared" si="23"/>
        <v>-1.603623067222883E-2</v>
      </c>
      <c r="D495" s="18">
        <f t="shared" si="24"/>
        <v>2.9716307497781104E-4</v>
      </c>
      <c r="E495" s="18">
        <f t="shared" si="25"/>
        <v>7.2558437335285051</v>
      </c>
    </row>
    <row r="496" spans="1:5" x14ac:dyDescent="0.25">
      <c r="A496" s="17">
        <v>39525</v>
      </c>
      <c r="B496">
        <v>2268.2600000000002</v>
      </c>
      <c r="C496">
        <f t="shared" si="23"/>
        <v>4.1915287481453914E-2</v>
      </c>
      <c r="D496" s="18">
        <f t="shared" si="24"/>
        <v>2.9307640596647319E-4</v>
      </c>
      <c r="E496" s="18">
        <f t="shared" si="25"/>
        <v>2.1404243195581412</v>
      </c>
    </row>
    <row r="497" spans="1:5" x14ac:dyDescent="0.25">
      <c r="A497" s="17">
        <v>39526</v>
      </c>
      <c r="B497">
        <v>2209.96</v>
      </c>
      <c r="C497">
        <f t="shared" si="23"/>
        <v>-2.5702520875032039E-2</v>
      </c>
      <c r="D497" s="18">
        <f t="shared" si="24"/>
        <v>4.4262068173619057E-4</v>
      </c>
      <c r="E497" s="18">
        <f t="shared" si="25"/>
        <v>6.2302788508410227</v>
      </c>
    </row>
    <row r="498" spans="1:5" x14ac:dyDescent="0.25">
      <c r="A498" s="17">
        <v>39527</v>
      </c>
      <c r="B498">
        <v>2258.11</v>
      </c>
      <c r="C498">
        <f t="shared" si="23"/>
        <v>2.1787724664699856E-2</v>
      </c>
      <c r="D498" s="18">
        <f t="shared" si="24"/>
        <v>4.6489158965174512E-4</v>
      </c>
      <c r="E498" s="18">
        <f t="shared" si="25"/>
        <v>6.6525974064628093</v>
      </c>
    </row>
    <row r="499" spans="1:5" x14ac:dyDescent="0.25">
      <c r="A499" s="17">
        <v>39531</v>
      </c>
      <c r="B499">
        <v>2326.75</v>
      </c>
      <c r="C499">
        <f t="shared" si="23"/>
        <v>3.0397102001231059E-2</v>
      </c>
      <c r="D499" s="18">
        <f t="shared" si="24"/>
        <v>4.6589412846927055E-4</v>
      </c>
      <c r="E499" s="18">
        <f t="shared" si="25"/>
        <v>5.6883036876503024</v>
      </c>
    </row>
    <row r="500" spans="1:5" x14ac:dyDescent="0.25">
      <c r="A500" s="17">
        <v>39532</v>
      </c>
      <c r="B500">
        <v>2341.0500000000002</v>
      </c>
      <c r="C500">
        <f t="shared" si="23"/>
        <v>6.1459116793811889E-3</v>
      </c>
      <c r="D500" s="18">
        <f t="shared" si="24"/>
        <v>5.1269286565834029E-4</v>
      </c>
      <c r="E500" s="18">
        <f t="shared" si="25"/>
        <v>7.502159406897885</v>
      </c>
    </row>
    <row r="501" spans="1:5" x14ac:dyDescent="0.25">
      <c r="A501" s="17">
        <v>39533</v>
      </c>
      <c r="B501">
        <v>2324.36</v>
      </c>
      <c r="C501">
        <f t="shared" si="23"/>
        <v>-7.1292795967621593E-3</v>
      </c>
      <c r="D501" s="18">
        <f t="shared" si="24"/>
        <v>4.6417466739055176E-4</v>
      </c>
      <c r="E501" s="18">
        <f t="shared" si="25"/>
        <v>7.5657507122031484</v>
      </c>
    </row>
    <row r="502" spans="1:5" x14ac:dyDescent="0.25">
      <c r="A502" s="17">
        <v>39534</v>
      </c>
      <c r="B502">
        <v>2280.83</v>
      </c>
      <c r="C502">
        <f t="shared" si="23"/>
        <v>-1.8727735806845839E-2</v>
      </c>
      <c r="D502" s="18">
        <f t="shared" si="24"/>
        <v>4.2194676516952299E-4</v>
      </c>
      <c r="E502" s="18">
        <f t="shared" si="25"/>
        <v>6.939417329703943</v>
      </c>
    </row>
    <row r="503" spans="1:5" x14ac:dyDescent="0.25">
      <c r="A503" s="17">
        <v>39535</v>
      </c>
      <c r="B503">
        <v>2261.1799999999998</v>
      </c>
      <c r="C503">
        <f t="shared" si="23"/>
        <v>-8.6152847866785738E-3</v>
      </c>
      <c r="D503" s="18">
        <f t="shared" si="24"/>
        <v>4.1467101924345755E-4</v>
      </c>
      <c r="E503" s="18">
        <f t="shared" si="25"/>
        <v>7.6090322644195254</v>
      </c>
    </row>
    <row r="504" spans="1:5" x14ac:dyDescent="0.25">
      <c r="A504" s="17">
        <v>39538</v>
      </c>
      <c r="B504">
        <v>2279.1</v>
      </c>
      <c r="C504">
        <f t="shared" si="23"/>
        <v>7.9250656736748401E-3</v>
      </c>
      <c r="D504" s="18">
        <f t="shared" si="24"/>
        <v>3.7989064360178669E-4</v>
      </c>
      <c r="E504" s="18">
        <f t="shared" si="25"/>
        <v>7.710298848663478</v>
      </c>
    </row>
    <row r="505" spans="1:5" x14ac:dyDescent="0.25">
      <c r="A505" s="17">
        <v>39539</v>
      </c>
      <c r="B505">
        <v>2362.75</v>
      </c>
      <c r="C505">
        <f t="shared" si="23"/>
        <v>3.6703084550919265E-2</v>
      </c>
      <c r="D505" s="18">
        <f t="shared" si="24"/>
        <v>3.474971400287045E-4</v>
      </c>
      <c r="E505" s="18">
        <f t="shared" si="25"/>
        <v>4.0881282163905635</v>
      </c>
    </row>
    <row r="506" spans="1:5" x14ac:dyDescent="0.25">
      <c r="A506" s="17">
        <v>39540</v>
      </c>
      <c r="B506">
        <v>2361.4</v>
      </c>
      <c r="C506">
        <f t="shared" si="23"/>
        <v>-5.7136810919475572E-4</v>
      </c>
      <c r="D506" s="18">
        <f t="shared" si="24"/>
        <v>4.4961888964013201E-4</v>
      </c>
      <c r="E506" s="18">
        <f t="shared" si="25"/>
        <v>7.7063841609772163</v>
      </c>
    </row>
    <row r="507" spans="1:5" x14ac:dyDescent="0.25">
      <c r="A507" s="17">
        <v>39541</v>
      </c>
      <c r="B507">
        <v>2363.3000000000002</v>
      </c>
      <c r="C507">
        <f t="shared" si="23"/>
        <v>8.0460743626665999E-4</v>
      </c>
      <c r="D507" s="18">
        <f t="shared" si="24"/>
        <v>4.0371888553790419E-4</v>
      </c>
      <c r="E507" s="18">
        <f t="shared" si="25"/>
        <v>7.8131881760347524</v>
      </c>
    </row>
    <row r="508" spans="1:5" x14ac:dyDescent="0.25">
      <c r="A508" s="17">
        <v>39542</v>
      </c>
      <c r="B508">
        <v>2370.98</v>
      </c>
      <c r="C508">
        <f t="shared" si="23"/>
        <v>3.2496932255743393E-3</v>
      </c>
      <c r="D508" s="18">
        <f t="shared" si="24"/>
        <v>3.6254084202529092E-4</v>
      </c>
      <c r="E508" s="18">
        <f t="shared" si="25"/>
        <v>7.8932442737616935</v>
      </c>
    </row>
    <row r="509" spans="1:5" x14ac:dyDescent="0.25">
      <c r="A509" s="17">
        <v>39545</v>
      </c>
      <c r="B509">
        <v>2364.83</v>
      </c>
      <c r="C509">
        <f t="shared" si="23"/>
        <v>-2.5938641405663866E-3</v>
      </c>
      <c r="D509" s="18">
        <f t="shared" si="24"/>
        <v>3.2658230399215416E-4</v>
      </c>
      <c r="E509" s="18">
        <f t="shared" si="25"/>
        <v>8.0062269210309847</v>
      </c>
    </row>
    <row r="510" spans="1:5" x14ac:dyDescent="0.25">
      <c r="A510" s="17">
        <v>39546</v>
      </c>
      <c r="B510">
        <v>2348.7600000000002</v>
      </c>
      <c r="C510">
        <f t="shared" si="23"/>
        <v>-6.7954144695389134E-3</v>
      </c>
      <c r="D510" s="18">
        <f t="shared" si="24"/>
        <v>2.9390579549743259E-4</v>
      </c>
      <c r="E510" s="18">
        <f t="shared" si="25"/>
        <v>7.9751340580993242</v>
      </c>
    </row>
    <row r="511" spans="1:5" x14ac:dyDescent="0.25">
      <c r="A511" s="17">
        <v>39547</v>
      </c>
      <c r="B511">
        <v>2322.12</v>
      </c>
      <c r="C511">
        <f t="shared" si="23"/>
        <v>-1.1342155009451934E-2</v>
      </c>
      <c r="D511" s="18">
        <f t="shared" si="24"/>
        <v>2.6859772924881848E-4</v>
      </c>
      <c r="E511" s="18">
        <f t="shared" si="25"/>
        <v>7.743347225213431</v>
      </c>
    </row>
    <row r="512" spans="1:5" x14ac:dyDescent="0.25">
      <c r="A512" s="17">
        <v>39548</v>
      </c>
      <c r="B512">
        <v>2351.6999999999998</v>
      </c>
      <c r="C512">
        <f t="shared" si="23"/>
        <v>1.2738359774688617E-2</v>
      </c>
      <c r="D512" s="18">
        <f t="shared" si="24"/>
        <v>2.5430001510838162E-4</v>
      </c>
      <c r="E512" s="18">
        <f t="shared" si="25"/>
        <v>7.6389077407571691</v>
      </c>
    </row>
    <row r="513" spans="1:5" x14ac:dyDescent="0.25">
      <c r="A513" s="17">
        <v>39549</v>
      </c>
      <c r="B513">
        <v>2290.2399999999998</v>
      </c>
      <c r="C513">
        <f t="shared" si="23"/>
        <v>-2.6134285835778391E-2</v>
      </c>
      <c r="D513" s="18">
        <f t="shared" si="24"/>
        <v>2.4489774135727109E-4</v>
      </c>
      <c r="E513" s="18">
        <f t="shared" si="25"/>
        <v>5.5257470102036157</v>
      </c>
    </row>
    <row r="514" spans="1:5" x14ac:dyDescent="0.25">
      <c r="A514" s="17">
        <v>39552</v>
      </c>
      <c r="B514">
        <v>2275.8200000000002</v>
      </c>
      <c r="C514">
        <f t="shared" si="23"/>
        <v>-6.2962833589491141E-3</v>
      </c>
      <c r="D514" s="18">
        <f t="shared" si="24"/>
        <v>2.896546420822098E-4</v>
      </c>
      <c r="E514" s="18">
        <f t="shared" si="25"/>
        <v>8.0099576096396792</v>
      </c>
    </row>
    <row r="515" spans="1:5" x14ac:dyDescent="0.25">
      <c r="A515" s="17">
        <v>39553</v>
      </c>
      <c r="B515">
        <v>2286.04</v>
      </c>
      <c r="C515">
        <f t="shared" si="23"/>
        <v>4.4906890703130297E-3</v>
      </c>
      <c r="D515" s="18">
        <f t="shared" si="24"/>
        <v>2.6411331036370268E-4</v>
      </c>
      <c r="E515" s="18">
        <f t="shared" si="25"/>
        <v>8.1627776570787738</v>
      </c>
    </row>
    <row r="516" spans="1:5" x14ac:dyDescent="0.25">
      <c r="A516" s="17">
        <v>39554</v>
      </c>
      <c r="B516">
        <v>2350.11</v>
      </c>
      <c r="C516">
        <f t="shared" si="23"/>
        <v>2.8026631205053353E-2</v>
      </c>
      <c r="D516" s="18">
        <f t="shared" si="24"/>
        <v>2.3919152532717004E-4</v>
      </c>
      <c r="E516" s="18">
        <f t="shared" si="25"/>
        <v>5.0542999495617522</v>
      </c>
    </row>
    <row r="517" spans="1:5" x14ac:dyDescent="0.25">
      <c r="A517" s="17">
        <v>39555</v>
      </c>
      <c r="B517">
        <v>2341.83</v>
      </c>
      <c r="C517">
        <f t="shared" si="23"/>
        <v>-3.5232393377332125E-3</v>
      </c>
      <c r="D517" s="18">
        <f t="shared" si="24"/>
        <v>2.950019397958789E-4</v>
      </c>
      <c r="E517" s="18">
        <f t="shared" si="25"/>
        <v>8.086450206380702</v>
      </c>
    </row>
    <row r="518" spans="1:5" x14ac:dyDescent="0.25">
      <c r="A518" s="17">
        <v>39556</v>
      </c>
      <c r="B518">
        <v>2402.9699999999998</v>
      </c>
      <c r="C518">
        <f t="shared" ref="C518:C581" si="26">(B518-B517)/B517</f>
        <v>2.6107787499519555E-2</v>
      </c>
      <c r="D518" s="18">
        <f t="shared" si="24"/>
        <v>2.6613249353844983E-4</v>
      </c>
      <c r="E518" s="18">
        <f t="shared" si="25"/>
        <v>5.6703236957823488</v>
      </c>
    </row>
    <row r="519" spans="1:5" x14ac:dyDescent="0.25">
      <c r="A519" s="17">
        <v>39559</v>
      </c>
      <c r="B519">
        <v>2408.04</v>
      </c>
      <c r="C519">
        <f t="shared" si="26"/>
        <v>2.1098890123472888E-3</v>
      </c>
      <c r="D519" s="18">
        <f t="shared" si="24"/>
        <v>3.0857861444758396E-4</v>
      </c>
      <c r="E519" s="18">
        <f t="shared" si="25"/>
        <v>8.0691076709701992</v>
      </c>
    </row>
    <row r="520" spans="1:5" x14ac:dyDescent="0.25">
      <c r="A520" s="17">
        <v>39560</v>
      </c>
      <c r="B520">
        <v>2376.94</v>
      </c>
      <c r="C520">
        <f t="shared" si="26"/>
        <v>-1.2915067856015643E-2</v>
      </c>
      <c r="D520" s="18">
        <f t="shared" si="24"/>
        <v>2.7750880582304863E-4</v>
      </c>
      <c r="E520" s="18">
        <f t="shared" si="25"/>
        <v>7.5885995685774947</v>
      </c>
    </row>
    <row r="521" spans="1:5" x14ac:dyDescent="0.25">
      <c r="A521" s="17">
        <v>39561</v>
      </c>
      <c r="B521">
        <v>2405.21</v>
      </c>
      <c r="C521">
        <f t="shared" si="26"/>
        <v>1.1893442829856866E-2</v>
      </c>
      <c r="D521" s="18">
        <f t="shared" si="24"/>
        <v>2.6619861841336158E-4</v>
      </c>
      <c r="E521" s="18">
        <f t="shared" si="25"/>
        <v>7.6998827312240774</v>
      </c>
    </row>
    <row r="522" spans="1:5" x14ac:dyDescent="0.25">
      <c r="A522" s="17">
        <v>39562</v>
      </c>
      <c r="B522">
        <v>2428.92</v>
      </c>
      <c r="C522">
        <f t="shared" si="26"/>
        <v>9.8577670972597141E-3</v>
      </c>
      <c r="D522" s="18">
        <f t="shared" si="24"/>
        <v>2.5345462597377787E-4</v>
      </c>
      <c r="E522" s="18">
        <f t="shared" si="25"/>
        <v>7.8969215252710923</v>
      </c>
    </row>
    <row r="523" spans="1:5" x14ac:dyDescent="0.25">
      <c r="A523" s="17">
        <v>39563</v>
      </c>
      <c r="B523">
        <v>2422.9299999999998</v>
      </c>
      <c r="C523">
        <f t="shared" si="26"/>
        <v>-2.4661166279664362E-3</v>
      </c>
      <c r="D523" s="18">
        <f t="shared" si="24"/>
        <v>2.3748905708618256E-4</v>
      </c>
      <c r="E523" s="18">
        <f t="shared" si="25"/>
        <v>8.3197805416976625</v>
      </c>
    </row>
    <row r="524" spans="1:5" x14ac:dyDescent="0.25">
      <c r="A524" s="17">
        <v>39566</v>
      </c>
      <c r="B524">
        <v>2424.4</v>
      </c>
      <c r="C524">
        <f t="shared" si="26"/>
        <v>6.0670345408255898E-4</v>
      </c>
      <c r="D524" s="18">
        <f t="shared" si="24"/>
        <v>2.138483354947468E-4</v>
      </c>
      <c r="E524" s="18">
        <f t="shared" si="25"/>
        <v>8.4485222445234598</v>
      </c>
    </row>
    <row r="525" spans="1:5" x14ac:dyDescent="0.25">
      <c r="A525" s="17">
        <v>39567</v>
      </c>
      <c r="B525">
        <v>2426.1</v>
      </c>
      <c r="C525">
        <f t="shared" si="26"/>
        <v>7.0120442171251363E-4</v>
      </c>
      <c r="D525" s="18">
        <f t="shared" si="24"/>
        <v>1.9203905589695256E-4</v>
      </c>
      <c r="E525" s="18">
        <f t="shared" si="25"/>
        <v>8.5552514381793863</v>
      </c>
    </row>
    <row r="526" spans="1:5" x14ac:dyDescent="0.25">
      <c r="A526" s="17">
        <v>39568</v>
      </c>
      <c r="B526">
        <v>2412.8000000000002</v>
      </c>
      <c r="C526">
        <f t="shared" si="26"/>
        <v>-5.4820493796627215E-3</v>
      </c>
      <c r="D526" s="18">
        <f t="shared" si="24"/>
        <v>1.7247045327119733E-4</v>
      </c>
      <c r="E526" s="18">
        <f t="shared" si="25"/>
        <v>8.4910352656089678</v>
      </c>
    </row>
    <row r="527" spans="1:5" x14ac:dyDescent="0.25">
      <c r="A527" s="17">
        <v>39569</v>
      </c>
      <c r="B527">
        <v>2480.71</v>
      </c>
      <c r="C527">
        <f t="shared" si="26"/>
        <v>2.8145722811671024E-2</v>
      </c>
      <c r="D527" s="18">
        <f t="shared" si="24"/>
        <v>1.5792098068212091E-4</v>
      </c>
      <c r="E527" s="18">
        <f t="shared" si="25"/>
        <v>3.7370986929045973</v>
      </c>
    </row>
    <row r="528" spans="1:5" x14ac:dyDescent="0.25">
      <c r="A528" s="17">
        <v>39570</v>
      </c>
      <c r="B528">
        <v>2476.9899999999998</v>
      </c>
      <c r="C528">
        <f t="shared" si="26"/>
        <v>-1.4995706874242674E-3</v>
      </c>
      <c r="D528" s="18">
        <f t="shared" si="24"/>
        <v>2.2271746594247058E-4</v>
      </c>
      <c r="E528" s="18">
        <f t="shared" si="25"/>
        <v>8.3995098550268015</v>
      </c>
    </row>
    <row r="529" spans="1:5" x14ac:dyDescent="0.25">
      <c r="A529" s="17">
        <v>39573</v>
      </c>
      <c r="B529">
        <v>2464.12</v>
      </c>
      <c r="C529">
        <f t="shared" si="26"/>
        <v>-5.1958223488992256E-3</v>
      </c>
      <c r="D529" s="18">
        <f t="shared" si="24"/>
        <v>2.0019423593543585E-4</v>
      </c>
      <c r="E529" s="18">
        <f t="shared" si="25"/>
        <v>8.3813705990314915</v>
      </c>
    </row>
    <row r="530" spans="1:5" x14ac:dyDescent="0.25">
      <c r="A530" s="17">
        <v>39574</v>
      </c>
      <c r="B530">
        <v>2483.31</v>
      </c>
      <c r="C530">
        <f t="shared" si="26"/>
        <v>7.7877700761326786E-3</v>
      </c>
      <c r="D530" s="18">
        <f t="shared" si="24"/>
        <v>1.8250025071610916E-4</v>
      </c>
      <c r="E530" s="18">
        <f t="shared" si="25"/>
        <v>8.2764341923090754</v>
      </c>
    </row>
    <row r="531" spans="1:5" x14ac:dyDescent="0.25">
      <c r="A531" s="17">
        <v>39575</v>
      </c>
      <c r="B531">
        <v>2438.4899999999998</v>
      </c>
      <c r="C531">
        <f t="shared" si="26"/>
        <v>-1.8048491730794852E-2</v>
      </c>
      <c r="D531" s="18">
        <f t="shared" si="24"/>
        <v>1.700518854488402E-4</v>
      </c>
      <c r="E531" s="18">
        <f t="shared" si="25"/>
        <v>6.7638265883154221</v>
      </c>
    </row>
    <row r="532" spans="1:5" x14ac:dyDescent="0.25">
      <c r="A532" s="17">
        <v>39576</v>
      </c>
      <c r="B532">
        <v>2451.2399999999998</v>
      </c>
      <c r="C532">
        <f t="shared" si="26"/>
        <v>5.2286455962501392E-3</v>
      </c>
      <c r="D532" s="18">
        <f t="shared" si="24"/>
        <v>1.8595790637571585E-4</v>
      </c>
      <c r="E532" s="18">
        <f t="shared" si="25"/>
        <v>8.4429745035661217</v>
      </c>
    </row>
    <row r="533" spans="1:5" x14ac:dyDescent="0.25">
      <c r="A533" s="17">
        <v>39577</v>
      </c>
      <c r="B533">
        <v>2445.52</v>
      </c>
      <c r="C533">
        <f t="shared" si="26"/>
        <v>-2.3335128343205075E-3</v>
      </c>
      <c r="D533" s="18">
        <f t="shared" si="24"/>
        <v>1.6975326954766831E-4</v>
      </c>
      <c r="E533" s="18">
        <f t="shared" si="25"/>
        <v>8.6490869032498416</v>
      </c>
    </row>
    <row r="534" spans="1:5" x14ac:dyDescent="0.25">
      <c r="A534" s="17">
        <v>39580</v>
      </c>
      <c r="B534">
        <v>2488.4899999999998</v>
      </c>
      <c r="C534">
        <f t="shared" si="26"/>
        <v>1.7570905165363523E-2</v>
      </c>
      <c r="D534" s="18">
        <f t="shared" si="24"/>
        <v>1.5296745963057758E-4</v>
      </c>
      <c r="E534" s="18">
        <f t="shared" si="25"/>
        <v>6.7669690989506215</v>
      </c>
    </row>
    <row r="535" spans="1:5" x14ac:dyDescent="0.25">
      <c r="A535" s="17">
        <v>39581</v>
      </c>
      <c r="B535">
        <v>2495.12</v>
      </c>
      <c r="C535">
        <f t="shared" si="26"/>
        <v>2.6642662819621977E-3</v>
      </c>
      <c r="D535" s="18">
        <f t="shared" si="24"/>
        <v>1.688809464974015E-4</v>
      </c>
      <c r="E535" s="18">
        <f t="shared" si="25"/>
        <v>8.6442850776047493</v>
      </c>
    </row>
    <row r="536" spans="1:5" x14ac:dyDescent="0.25">
      <c r="A536" s="17">
        <v>39582</v>
      </c>
      <c r="B536">
        <v>2496.6999999999998</v>
      </c>
      <c r="C536">
        <f t="shared" si="26"/>
        <v>6.3323607682192731E-4</v>
      </c>
      <c r="D536" s="18">
        <f t="shared" si="24"/>
        <v>1.5235312854904609E-4</v>
      </c>
      <c r="E536" s="18">
        <f t="shared" si="25"/>
        <v>8.7866775536045321</v>
      </c>
    </row>
    <row r="537" spans="1:5" x14ac:dyDescent="0.25">
      <c r="A537" s="17">
        <v>39583</v>
      </c>
      <c r="B537">
        <v>2533.73</v>
      </c>
      <c r="C537">
        <f t="shared" si="26"/>
        <v>1.4831577682541036E-2</v>
      </c>
      <c r="D537" s="18">
        <f t="shared" ref="D537:D600" si="27">$H$1*D536+(1-$H$1)*C536*C536</f>
        <v>1.3682959990440324E-4</v>
      </c>
      <c r="E537" s="18">
        <f t="shared" ref="E537:E600" si="28">-LN(D537)-C537*C537/D537</f>
        <v>7.2891125803674557</v>
      </c>
    </row>
    <row r="538" spans="1:5" x14ac:dyDescent="0.25">
      <c r="A538" s="17">
        <v>39584</v>
      </c>
      <c r="B538">
        <v>2528.85</v>
      </c>
      <c r="C538">
        <f t="shared" si="26"/>
        <v>-1.9260142161951388E-3</v>
      </c>
      <c r="D538" s="18">
        <f t="shared" si="27"/>
        <v>1.4532385873979498E-4</v>
      </c>
      <c r="E538" s="18">
        <f t="shared" si="28"/>
        <v>8.8110198392465655</v>
      </c>
    </row>
    <row r="539" spans="1:5" x14ac:dyDescent="0.25">
      <c r="A539" s="17">
        <v>39587</v>
      </c>
      <c r="B539">
        <v>2516.09</v>
      </c>
      <c r="C539">
        <f t="shared" si="26"/>
        <v>-5.0457717935028824E-3</v>
      </c>
      <c r="D539" s="18">
        <f t="shared" si="27"/>
        <v>1.3085644769905366E-4</v>
      </c>
      <c r="E539" s="18">
        <f t="shared" si="28"/>
        <v>8.7468467314402769</v>
      </c>
    </row>
    <row r="540" spans="1:5" x14ac:dyDescent="0.25">
      <c r="A540" s="17">
        <v>39588</v>
      </c>
      <c r="B540">
        <v>2492.2600000000002</v>
      </c>
      <c r="C540">
        <f t="shared" si="26"/>
        <v>-9.4710443585086096E-3</v>
      </c>
      <c r="D540" s="18">
        <f t="shared" si="27"/>
        <v>1.2008905955140524E-4</v>
      </c>
      <c r="E540" s="18">
        <f t="shared" si="28"/>
        <v>8.2803256100906886</v>
      </c>
    </row>
    <row r="541" spans="1:5" x14ac:dyDescent="0.25">
      <c r="A541" s="17">
        <v>39589</v>
      </c>
      <c r="B541">
        <v>2448.27</v>
      </c>
      <c r="C541">
        <f t="shared" si="26"/>
        <v>-1.765064640125839E-2</v>
      </c>
      <c r="D541" s="18">
        <f t="shared" si="27"/>
        <v>1.1698456323273956E-4</v>
      </c>
      <c r="E541" s="18">
        <f t="shared" si="28"/>
        <v>6.3903367022829043</v>
      </c>
    </row>
    <row r="542" spans="1:5" x14ac:dyDescent="0.25">
      <c r="A542" s="17">
        <v>39590</v>
      </c>
      <c r="B542">
        <v>2464.58</v>
      </c>
      <c r="C542">
        <f t="shared" si="26"/>
        <v>6.6618469368165869E-3</v>
      </c>
      <c r="D542" s="18">
        <f t="shared" si="27"/>
        <v>1.368610154061826E-4</v>
      </c>
      <c r="E542" s="18">
        <f t="shared" si="28"/>
        <v>8.5722725643197641</v>
      </c>
    </row>
    <row r="543" spans="1:5" x14ac:dyDescent="0.25">
      <c r="A543" s="17">
        <v>39591</v>
      </c>
      <c r="B543">
        <v>2444.67</v>
      </c>
      <c r="C543">
        <f t="shared" si="26"/>
        <v>-8.0784555583506539E-3</v>
      </c>
      <c r="D543" s="18">
        <f t="shared" si="27"/>
        <v>1.274131161556506E-4</v>
      </c>
      <c r="E543" s="18">
        <f t="shared" si="28"/>
        <v>8.4558723662553739</v>
      </c>
    </row>
    <row r="544" spans="1:5" x14ac:dyDescent="0.25">
      <c r="A544" s="17">
        <v>39595</v>
      </c>
      <c r="B544">
        <v>2481.2399999999998</v>
      </c>
      <c r="C544">
        <f t="shared" si="26"/>
        <v>1.4959074230877667E-2</v>
      </c>
      <c r="D544" s="18">
        <f t="shared" si="27"/>
        <v>1.2106366128222173E-4</v>
      </c>
      <c r="E544" s="18">
        <f t="shared" si="28"/>
        <v>7.1707954259111197</v>
      </c>
    </row>
    <row r="545" spans="1:5" x14ac:dyDescent="0.25">
      <c r="A545" s="17">
        <v>39596</v>
      </c>
      <c r="B545">
        <v>2486.6999999999998</v>
      </c>
      <c r="C545">
        <f t="shared" si="26"/>
        <v>2.2005126469023702E-3</v>
      </c>
      <c r="D545" s="18">
        <f t="shared" si="27"/>
        <v>1.3155660567225664E-4</v>
      </c>
      <c r="E545" s="18">
        <f t="shared" si="28"/>
        <v>8.8992659428914695</v>
      </c>
    </row>
    <row r="546" spans="1:5" x14ac:dyDescent="0.25">
      <c r="A546" s="17">
        <v>39597</v>
      </c>
      <c r="B546">
        <v>2508.3200000000002</v>
      </c>
      <c r="C546">
        <f t="shared" si="26"/>
        <v>8.6942534282383674E-3</v>
      </c>
      <c r="D546" s="18">
        <f t="shared" si="27"/>
        <v>1.1861138601159455E-4</v>
      </c>
      <c r="E546" s="18">
        <f t="shared" si="28"/>
        <v>8.4023664497336217</v>
      </c>
    </row>
    <row r="547" spans="1:5" x14ac:dyDescent="0.25">
      <c r="A547" s="17">
        <v>39598</v>
      </c>
      <c r="B547">
        <v>2522.66</v>
      </c>
      <c r="C547">
        <f t="shared" si="26"/>
        <v>5.7169739108246511E-3</v>
      </c>
      <c r="D547" s="18">
        <f t="shared" si="27"/>
        <v>1.1421629784172599E-4</v>
      </c>
      <c r="E547" s="18">
        <f t="shared" si="28"/>
        <v>8.7912595791768471</v>
      </c>
    </row>
    <row r="548" spans="1:5" x14ac:dyDescent="0.25">
      <c r="A548" s="17">
        <v>39601</v>
      </c>
      <c r="B548">
        <v>2491.5300000000002</v>
      </c>
      <c r="C548">
        <f t="shared" si="26"/>
        <v>-1.2340148890456763E-2</v>
      </c>
      <c r="D548" s="18">
        <f t="shared" si="27"/>
        <v>1.0588688435031206E-4</v>
      </c>
      <c r="E548" s="18">
        <f t="shared" si="28"/>
        <v>7.7150075602482948</v>
      </c>
    </row>
    <row r="549" spans="1:5" x14ac:dyDescent="0.25">
      <c r="A549" s="17">
        <v>39602</v>
      </c>
      <c r="B549">
        <v>2480.48</v>
      </c>
      <c r="C549">
        <f t="shared" si="26"/>
        <v>-4.4350258676396359E-3</v>
      </c>
      <c r="D549" s="18">
        <f t="shared" si="27"/>
        <v>1.1062636084992295E-4</v>
      </c>
      <c r="E549" s="18">
        <f t="shared" si="28"/>
        <v>8.9315513624057346</v>
      </c>
    </row>
    <row r="550" spans="1:5" x14ac:dyDescent="0.25">
      <c r="A550" s="17">
        <v>39603</v>
      </c>
      <c r="B550">
        <v>2503.14</v>
      </c>
      <c r="C550">
        <f t="shared" si="26"/>
        <v>9.1353286460684434E-3</v>
      </c>
      <c r="D550" s="18">
        <f t="shared" si="27"/>
        <v>1.0133414465462705E-4</v>
      </c>
      <c r="E550" s="18">
        <f t="shared" si="28"/>
        <v>8.3735322575079447</v>
      </c>
    </row>
    <row r="551" spans="1:5" x14ac:dyDescent="0.25">
      <c r="A551" s="17">
        <v>39604</v>
      </c>
      <c r="B551">
        <v>2549.94</v>
      </c>
      <c r="C551">
        <f t="shared" si="26"/>
        <v>1.8696517174428991E-2</v>
      </c>
      <c r="D551" s="18">
        <f t="shared" si="27"/>
        <v>9.9507520992902555E-5</v>
      </c>
      <c r="E551" s="18">
        <f t="shared" si="28"/>
        <v>5.7023794999027544</v>
      </c>
    </row>
    <row r="552" spans="1:5" x14ac:dyDescent="0.25">
      <c r="A552" s="17">
        <v>39605</v>
      </c>
      <c r="B552">
        <v>2474.56</v>
      </c>
      <c r="C552">
        <f t="shared" si="26"/>
        <v>-2.9561479877957954E-2</v>
      </c>
      <c r="D552" s="18">
        <f t="shared" si="27"/>
        <v>1.2505301836428689E-4</v>
      </c>
      <c r="E552" s="18">
        <f t="shared" si="28"/>
        <v>1.9986879976635841</v>
      </c>
    </row>
    <row r="553" spans="1:5" x14ac:dyDescent="0.25">
      <c r="A553" s="17">
        <v>39608</v>
      </c>
      <c r="B553">
        <v>2459.46</v>
      </c>
      <c r="C553">
        <f t="shared" si="26"/>
        <v>-6.1020949178843551E-3</v>
      </c>
      <c r="D553" s="18">
        <f t="shared" si="27"/>
        <v>2.0155377717220199E-4</v>
      </c>
      <c r="E553" s="18">
        <f t="shared" si="28"/>
        <v>8.3247117599456946</v>
      </c>
    </row>
    <row r="554" spans="1:5" x14ac:dyDescent="0.25">
      <c r="A554" s="17">
        <v>39609</v>
      </c>
      <c r="B554">
        <v>2448.94</v>
      </c>
      <c r="C554">
        <f t="shared" si="26"/>
        <v>-4.2773616972831361E-3</v>
      </c>
      <c r="D554" s="18">
        <f t="shared" si="27"/>
        <v>1.8476692241880486E-4</v>
      </c>
      <c r="E554" s="18">
        <f t="shared" si="28"/>
        <v>8.4973943104132506</v>
      </c>
    </row>
    <row r="555" spans="1:5" x14ac:dyDescent="0.25">
      <c r="A555" s="17">
        <v>39610</v>
      </c>
      <c r="B555">
        <v>2394.0100000000002</v>
      </c>
      <c r="C555">
        <f t="shared" si="26"/>
        <v>-2.2430112620153958E-2</v>
      </c>
      <c r="D555" s="18">
        <f t="shared" si="27"/>
        <v>1.6776012759248487E-4</v>
      </c>
      <c r="E555" s="18">
        <f t="shared" si="28"/>
        <v>5.6939913293498945</v>
      </c>
    </row>
    <row r="556" spans="1:5" x14ac:dyDescent="0.25">
      <c r="A556" s="17">
        <v>39611</v>
      </c>
      <c r="B556">
        <v>2404.35</v>
      </c>
      <c r="C556">
        <f t="shared" si="26"/>
        <v>4.3191131198281087E-3</v>
      </c>
      <c r="D556" s="18">
        <f t="shared" si="27"/>
        <v>2.0201968185934129E-4</v>
      </c>
      <c r="E556" s="18">
        <f t="shared" si="28"/>
        <v>8.4148042388002935</v>
      </c>
    </row>
    <row r="557" spans="1:5" x14ac:dyDescent="0.25">
      <c r="A557" s="17">
        <v>39612</v>
      </c>
      <c r="B557">
        <v>2454.5</v>
      </c>
      <c r="C557">
        <f t="shared" si="26"/>
        <v>2.0858028157298269E-2</v>
      </c>
      <c r="D557" s="18">
        <f t="shared" si="27"/>
        <v>1.832870009993933E-4</v>
      </c>
      <c r="E557" s="18">
        <f t="shared" si="28"/>
        <v>6.2308174227826134</v>
      </c>
    </row>
    <row r="558" spans="1:5" x14ac:dyDescent="0.25">
      <c r="A558" s="17">
        <v>39615</v>
      </c>
      <c r="B558">
        <v>2474.7800000000002</v>
      </c>
      <c r="C558">
        <f t="shared" si="26"/>
        <v>8.2623752291709918E-3</v>
      </c>
      <c r="D558" s="18">
        <f t="shared" si="27"/>
        <v>2.0900802099839562E-4</v>
      </c>
      <c r="E558" s="18">
        <f t="shared" si="28"/>
        <v>8.1465148446173146</v>
      </c>
    </row>
    <row r="559" spans="1:5" x14ac:dyDescent="0.25">
      <c r="A559" s="17">
        <v>39616</v>
      </c>
      <c r="B559">
        <v>2457.73</v>
      </c>
      <c r="C559">
        <f t="shared" si="26"/>
        <v>-6.88950128900354E-3</v>
      </c>
      <c r="D559" s="18">
        <f t="shared" si="27"/>
        <v>1.9462981166839285E-4</v>
      </c>
      <c r="E559" s="18">
        <f t="shared" si="28"/>
        <v>8.3005368080805439</v>
      </c>
    </row>
    <row r="560" spans="1:5" x14ac:dyDescent="0.25">
      <c r="A560" s="17">
        <v>39617</v>
      </c>
      <c r="B560">
        <v>2429.71</v>
      </c>
      <c r="C560">
        <f t="shared" si="26"/>
        <v>-1.1400764119736497E-2</v>
      </c>
      <c r="D560" s="18">
        <f t="shared" si="27"/>
        <v>1.7959538292946586E-4</v>
      </c>
      <c r="E560" s="18">
        <f t="shared" si="28"/>
        <v>7.9010804796739178</v>
      </c>
    </row>
    <row r="561" spans="1:5" x14ac:dyDescent="0.25">
      <c r="A561" s="17">
        <v>39618</v>
      </c>
      <c r="B561">
        <v>2462.06</v>
      </c>
      <c r="C561">
        <f t="shared" si="26"/>
        <v>1.3314346156537163E-2</v>
      </c>
      <c r="D561" s="18">
        <f t="shared" si="27"/>
        <v>1.7452638010622714E-4</v>
      </c>
      <c r="E561" s="18">
        <f t="shared" si="28"/>
        <v>7.6377038873645784</v>
      </c>
    </row>
    <row r="562" spans="1:5" x14ac:dyDescent="0.25">
      <c r="A562" s="17">
        <v>39619</v>
      </c>
      <c r="B562">
        <v>2406.09</v>
      </c>
      <c r="C562">
        <f t="shared" si="26"/>
        <v>-2.2732995946483758E-2</v>
      </c>
      <c r="D562" s="18">
        <f t="shared" si="27"/>
        <v>1.7480685535940592E-4</v>
      </c>
      <c r="E562" s="18">
        <f t="shared" si="28"/>
        <v>5.6954854109279651</v>
      </c>
    </row>
    <row r="563" spans="1:5" x14ac:dyDescent="0.25">
      <c r="A563" s="17">
        <v>39622</v>
      </c>
      <c r="B563">
        <v>2385.7399999999998</v>
      </c>
      <c r="C563">
        <f t="shared" si="26"/>
        <v>-8.4577052396212788E-3</v>
      </c>
      <c r="D563" s="18">
        <f t="shared" si="27"/>
        <v>2.0974398241782895E-4</v>
      </c>
      <c r="E563" s="18">
        <f t="shared" si="28"/>
        <v>8.1285748441471668</v>
      </c>
    </row>
    <row r="564" spans="1:5" x14ac:dyDescent="0.25">
      <c r="A564" s="17">
        <v>39623</v>
      </c>
      <c r="B564">
        <v>2368.2800000000002</v>
      </c>
      <c r="C564">
        <f t="shared" si="26"/>
        <v>-7.3184839923879311E-3</v>
      </c>
      <c r="D564" s="18">
        <f t="shared" si="27"/>
        <v>1.9562423666582659E-4</v>
      </c>
      <c r="E564" s="18">
        <f t="shared" si="28"/>
        <v>8.2655236299968475</v>
      </c>
    </row>
    <row r="565" spans="1:5" x14ac:dyDescent="0.25">
      <c r="A565" s="17">
        <v>39624</v>
      </c>
      <c r="B565">
        <v>2401.2600000000002</v>
      </c>
      <c r="C565">
        <f t="shared" si="26"/>
        <v>1.3925718242775354E-2</v>
      </c>
      <c r="D565" s="18">
        <f t="shared" si="27"/>
        <v>1.811108839075603E-4</v>
      </c>
      <c r="E565" s="18">
        <f t="shared" si="28"/>
        <v>7.5456447483229656</v>
      </c>
    </row>
    <row r="566" spans="1:5" x14ac:dyDescent="0.25">
      <c r="A566" s="17">
        <v>39625</v>
      </c>
      <c r="B566">
        <v>2321.37</v>
      </c>
      <c r="C566">
        <f t="shared" si="26"/>
        <v>-3.3270033232553044E-2</v>
      </c>
      <c r="D566" s="18">
        <f t="shared" si="27"/>
        <v>1.8242004648428122E-4</v>
      </c>
      <c r="E566" s="18">
        <f t="shared" si="28"/>
        <v>2.5413615621304899</v>
      </c>
    </row>
    <row r="567" spans="1:5" x14ac:dyDescent="0.25">
      <c r="A567" s="17">
        <v>39626</v>
      </c>
      <c r="B567">
        <v>2315.63</v>
      </c>
      <c r="C567">
        <f t="shared" si="26"/>
        <v>-2.4726777721775428E-3</v>
      </c>
      <c r="D567" s="18">
        <f t="shared" si="27"/>
        <v>2.7686501508616349E-4</v>
      </c>
      <c r="E567" s="18">
        <f t="shared" si="28"/>
        <v>8.1698970283702685</v>
      </c>
    </row>
    <row r="568" spans="1:5" x14ac:dyDescent="0.25">
      <c r="A568" s="17">
        <v>39629</v>
      </c>
      <c r="B568">
        <v>2292.98</v>
      </c>
      <c r="C568">
        <f t="shared" si="26"/>
        <v>-9.7813553978831208E-3</v>
      </c>
      <c r="D568" s="18">
        <f t="shared" si="27"/>
        <v>2.4920493066903998E-4</v>
      </c>
      <c r="E568" s="18">
        <f t="shared" si="28"/>
        <v>7.9133143575100222</v>
      </c>
    </row>
    <row r="569" spans="1:5" x14ac:dyDescent="0.25">
      <c r="A569" s="17">
        <v>39630</v>
      </c>
      <c r="B569">
        <v>2304.9699999999998</v>
      </c>
      <c r="C569">
        <f t="shared" si="26"/>
        <v>5.2290033057417777E-3</v>
      </c>
      <c r="D569" s="18">
        <f t="shared" si="27"/>
        <v>2.3352020513074052E-4</v>
      </c>
      <c r="E569" s="18">
        <f t="shared" si="28"/>
        <v>8.2451536883741081</v>
      </c>
    </row>
    <row r="570" spans="1:5" x14ac:dyDescent="0.25">
      <c r="A570" s="17">
        <v>39631</v>
      </c>
      <c r="B570">
        <v>2251.46</v>
      </c>
      <c r="C570">
        <f t="shared" si="26"/>
        <v>-2.3215052690490449E-2</v>
      </c>
      <c r="D570" s="18">
        <f t="shared" si="27"/>
        <v>2.1245695536248769E-4</v>
      </c>
      <c r="E570" s="18">
        <f t="shared" si="28"/>
        <v>5.9200753292386779</v>
      </c>
    </row>
    <row r="571" spans="1:5" x14ac:dyDescent="0.25">
      <c r="A571" s="17">
        <v>39632</v>
      </c>
      <c r="B571">
        <v>2245.38</v>
      </c>
      <c r="C571">
        <f t="shared" si="26"/>
        <v>-2.7004699172980765E-3</v>
      </c>
      <c r="D571" s="18">
        <f t="shared" si="27"/>
        <v>2.4581053794793013E-4</v>
      </c>
      <c r="E571" s="18">
        <f t="shared" si="28"/>
        <v>8.2812821783112085</v>
      </c>
    </row>
    <row r="572" spans="1:5" x14ac:dyDescent="0.25">
      <c r="A572" s="17">
        <v>39636</v>
      </c>
      <c r="B572">
        <v>2243.3200000000002</v>
      </c>
      <c r="C572">
        <f t="shared" si="26"/>
        <v>-9.1743936438373253E-4</v>
      </c>
      <c r="D572" s="18">
        <f t="shared" si="27"/>
        <v>2.2144338528492518E-4</v>
      </c>
      <c r="E572" s="18">
        <f t="shared" si="28"/>
        <v>8.4115426491771537</v>
      </c>
    </row>
    <row r="573" spans="1:5" x14ac:dyDescent="0.25">
      <c r="A573" s="17">
        <v>39637</v>
      </c>
      <c r="B573">
        <v>2294.44</v>
      </c>
      <c r="C573">
        <f t="shared" si="26"/>
        <v>2.2787654012802402E-2</v>
      </c>
      <c r="D573" s="18">
        <f t="shared" si="27"/>
        <v>1.98906574388959E-4</v>
      </c>
      <c r="E573" s="18">
        <f t="shared" si="28"/>
        <v>5.9120166365493967</v>
      </c>
    </row>
    <row r="574" spans="1:5" x14ac:dyDescent="0.25">
      <c r="A574" s="17">
        <v>39638</v>
      </c>
      <c r="B574">
        <v>2234.89</v>
      </c>
      <c r="C574">
        <f t="shared" si="26"/>
        <v>-2.5954045431565081E-2</v>
      </c>
      <c r="D574" s="18">
        <f t="shared" si="27"/>
        <v>2.3163584152210981E-4</v>
      </c>
      <c r="E574" s="18">
        <f t="shared" si="28"/>
        <v>5.462277381020483</v>
      </c>
    </row>
    <row r="575" spans="1:5" x14ac:dyDescent="0.25">
      <c r="A575" s="17">
        <v>39639</v>
      </c>
      <c r="B575">
        <v>2257.85</v>
      </c>
      <c r="C575">
        <f t="shared" si="26"/>
        <v>1.0273436276505796E-2</v>
      </c>
      <c r="D575" s="18">
        <f t="shared" si="27"/>
        <v>2.7678845925181304E-4</v>
      </c>
      <c r="E575" s="18">
        <f t="shared" si="28"/>
        <v>7.8109423840945436</v>
      </c>
    </row>
    <row r="576" spans="1:5" x14ac:dyDescent="0.25">
      <c r="A576" s="17">
        <v>39640</v>
      </c>
      <c r="B576">
        <v>2239.08</v>
      </c>
      <c r="C576">
        <f t="shared" si="26"/>
        <v>-8.3132183271696445E-3</v>
      </c>
      <c r="D576" s="18">
        <f t="shared" si="27"/>
        <v>2.5929396309572113E-4</v>
      </c>
      <c r="E576" s="18">
        <f t="shared" si="28"/>
        <v>7.9910182283342603</v>
      </c>
    </row>
    <row r="577" spans="1:5" x14ac:dyDescent="0.25">
      <c r="A577" s="17">
        <v>39643</v>
      </c>
      <c r="B577">
        <v>2212.87</v>
      </c>
      <c r="C577">
        <f t="shared" si="26"/>
        <v>-1.1705700555585346E-2</v>
      </c>
      <c r="D577" s="18">
        <f t="shared" si="27"/>
        <v>2.3986460584908136E-4</v>
      </c>
      <c r="E577" s="18">
        <f t="shared" si="28"/>
        <v>7.7641827284390708</v>
      </c>
    </row>
    <row r="578" spans="1:5" x14ac:dyDescent="0.25">
      <c r="A578" s="17">
        <v>39644</v>
      </c>
      <c r="B578">
        <v>2215.71</v>
      </c>
      <c r="C578">
        <f t="shared" si="26"/>
        <v>1.2834011939246977E-3</v>
      </c>
      <c r="D578" s="18">
        <f t="shared" si="27"/>
        <v>2.2935828456575218E-4</v>
      </c>
      <c r="E578" s="18">
        <f t="shared" si="28"/>
        <v>8.3730437936652251</v>
      </c>
    </row>
    <row r="579" spans="1:5" x14ac:dyDescent="0.25">
      <c r="A579" s="17">
        <v>39645</v>
      </c>
      <c r="B579">
        <v>2284.85</v>
      </c>
      <c r="C579">
        <f t="shared" si="26"/>
        <v>3.1204444624973428E-2</v>
      </c>
      <c r="D579" s="18">
        <f t="shared" si="27"/>
        <v>2.060951650547763E-4</v>
      </c>
      <c r="E579" s="18">
        <f t="shared" si="28"/>
        <v>3.7625718137031763</v>
      </c>
    </row>
    <row r="580" spans="1:5" x14ac:dyDescent="0.25">
      <c r="A580" s="17">
        <v>39646</v>
      </c>
      <c r="B580">
        <v>2312.3000000000002</v>
      </c>
      <c r="C580">
        <f t="shared" si="26"/>
        <v>1.2013917762654123E-2</v>
      </c>
      <c r="D580" s="18">
        <f t="shared" si="27"/>
        <v>2.8451594379764138E-4</v>
      </c>
      <c r="E580" s="18">
        <f t="shared" si="28"/>
        <v>7.6574237890712622</v>
      </c>
    </row>
    <row r="581" spans="1:5" x14ac:dyDescent="0.25">
      <c r="A581" s="17">
        <v>39647</v>
      </c>
      <c r="B581">
        <v>2282.7800000000002</v>
      </c>
      <c r="C581">
        <f t="shared" si="26"/>
        <v>-1.2766509535959859E-2</v>
      </c>
      <c r="D581" s="18">
        <f t="shared" si="27"/>
        <v>2.7019488852440278E-4</v>
      </c>
      <c r="E581" s="18">
        <f t="shared" si="28"/>
        <v>7.6131588745119085</v>
      </c>
    </row>
    <row r="582" spans="1:5" x14ac:dyDescent="0.25">
      <c r="A582" s="17">
        <v>39650</v>
      </c>
      <c r="B582">
        <v>2279.5300000000002</v>
      </c>
      <c r="C582">
        <f t="shared" ref="C582:C645" si="29">(B582-B581)/B581</f>
        <v>-1.4237026783132847E-3</v>
      </c>
      <c r="D582" s="18">
        <f t="shared" si="27"/>
        <v>2.5924213110417382E-4</v>
      </c>
      <c r="E582" s="18">
        <f t="shared" si="28"/>
        <v>8.2499293913741862</v>
      </c>
    </row>
    <row r="583" spans="1:5" x14ac:dyDescent="0.25">
      <c r="A583" s="17">
        <v>39651</v>
      </c>
      <c r="B583">
        <v>2303.96</v>
      </c>
      <c r="C583">
        <f t="shared" si="29"/>
        <v>1.0717121511890536E-2</v>
      </c>
      <c r="D583" s="18">
        <f t="shared" si="27"/>
        <v>2.3296486027074413E-4</v>
      </c>
      <c r="E583" s="18">
        <f t="shared" si="28"/>
        <v>7.8716013929623116</v>
      </c>
    </row>
    <row r="584" spans="1:5" x14ac:dyDescent="0.25">
      <c r="A584" s="17">
        <v>39652</v>
      </c>
      <c r="B584">
        <v>2325.88</v>
      </c>
      <c r="C584">
        <f t="shared" si="29"/>
        <v>9.514054063438632E-3</v>
      </c>
      <c r="D584" s="18">
        <f t="shared" si="27"/>
        <v>2.2089885381278601E-4</v>
      </c>
      <c r="E584" s="18">
        <f t="shared" si="28"/>
        <v>8.0080378934304939</v>
      </c>
    </row>
    <row r="585" spans="1:5" x14ac:dyDescent="0.25">
      <c r="A585" s="17">
        <v>39653</v>
      </c>
      <c r="B585">
        <v>2280.11</v>
      </c>
      <c r="C585">
        <f t="shared" si="29"/>
        <v>-1.9678573271191969E-2</v>
      </c>
      <c r="D585" s="18">
        <f t="shared" si="27"/>
        <v>2.0757898253182598E-4</v>
      </c>
      <c r="E585" s="18">
        <f t="shared" si="28"/>
        <v>6.6144617789298819</v>
      </c>
    </row>
    <row r="586" spans="1:5" x14ac:dyDescent="0.25">
      <c r="A586" s="17">
        <v>39654</v>
      </c>
      <c r="B586">
        <v>2310.5300000000002</v>
      </c>
      <c r="C586">
        <f t="shared" si="29"/>
        <v>1.3341461596151094E-2</v>
      </c>
      <c r="D586" s="18">
        <f t="shared" si="27"/>
        <v>2.2593390599266928E-4</v>
      </c>
      <c r="E586" s="18">
        <f t="shared" si="28"/>
        <v>7.6074509399408727</v>
      </c>
    </row>
    <row r="587" spans="1:5" x14ac:dyDescent="0.25">
      <c r="A587" s="17">
        <v>39657</v>
      </c>
      <c r="B587">
        <v>2264.2199999999998</v>
      </c>
      <c r="C587">
        <f t="shared" si="29"/>
        <v>-2.0043020432541622E-2</v>
      </c>
      <c r="D587" s="18">
        <f t="shared" si="27"/>
        <v>2.2103639533425622E-4</v>
      </c>
      <c r="E587" s="18">
        <f t="shared" si="28"/>
        <v>6.5997328623967766</v>
      </c>
    </row>
    <row r="588" spans="1:5" x14ac:dyDescent="0.25">
      <c r="A588" s="17">
        <v>39658</v>
      </c>
      <c r="B588">
        <v>2319.62</v>
      </c>
      <c r="C588">
        <f t="shared" si="29"/>
        <v>2.4467587071927682E-2</v>
      </c>
      <c r="D588" s="18">
        <f t="shared" si="27"/>
        <v>2.3949542143875872E-4</v>
      </c>
      <c r="E588" s="18">
        <f t="shared" si="28"/>
        <v>5.8372924919585438</v>
      </c>
    </row>
    <row r="589" spans="1:5" x14ac:dyDescent="0.25">
      <c r="A589" s="17">
        <v>39659</v>
      </c>
      <c r="B589">
        <v>2329.7199999999998</v>
      </c>
      <c r="C589">
        <f t="shared" si="29"/>
        <v>4.3541614574800656E-3</v>
      </c>
      <c r="D589" s="18">
        <f t="shared" si="27"/>
        <v>2.7618819412603102E-4</v>
      </c>
      <c r="E589" s="18">
        <f t="shared" si="28"/>
        <v>8.125783846038777</v>
      </c>
    </row>
    <row r="590" spans="1:5" x14ac:dyDescent="0.25">
      <c r="A590" s="17">
        <v>39660</v>
      </c>
      <c r="B590">
        <v>2325.5500000000002</v>
      </c>
      <c r="C590">
        <f t="shared" si="29"/>
        <v>-1.7899146678569176E-3</v>
      </c>
      <c r="D590" s="18">
        <f t="shared" si="27"/>
        <v>2.4990946542543781E-4</v>
      </c>
      <c r="E590" s="18">
        <f t="shared" si="28"/>
        <v>8.2815920233673239</v>
      </c>
    </row>
    <row r="591" spans="1:5" x14ac:dyDescent="0.25">
      <c r="A591" s="17">
        <v>39661</v>
      </c>
      <c r="B591">
        <v>2310.96</v>
      </c>
      <c r="C591">
        <f t="shared" si="29"/>
        <v>-6.273784696093459E-3</v>
      </c>
      <c r="D591" s="18">
        <f t="shared" si="27"/>
        <v>2.2470585504195449E-4</v>
      </c>
      <c r="E591" s="18">
        <f t="shared" si="28"/>
        <v>8.2255543307707999</v>
      </c>
    </row>
    <row r="592" spans="1:5" x14ac:dyDescent="0.25">
      <c r="A592" s="17">
        <v>39664</v>
      </c>
      <c r="B592">
        <v>2285.56</v>
      </c>
      <c r="C592">
        <f t="shared" si="29"/>
        <v>-1.0991103264444253E-2</v>
      </c>
      <c r="D592" s="18">
        <f t="shared" si="27"/>
        <v>2.057708412543312E-4</v>
      </c>
      <c r="E592" s="18">
        <f t="shared" si="28"/>
        <v>7.9016654588986146</v>
      </c>
    </row>
    <row r="593" spans="1:5" x14ac:dyDescent="0.25">
      <c r="A593" s="17">
        <v>39665</v>
      </c>
      <c r="B593">
        <v>2349.83</v>
      </c>
      <c r="C593">
        <f t="shared" si="29"/>
        <v>2.8120023101559349E-2</v>
      </c>
      <c r="D593" s="18">
        <f t="shared" si="27"/>
        <v>1.9709060983155323E-4</v>
      </c>
      <c r="E593" s="18">
        <f t="shared" si="28"/>
        <v>4.5198055204404106</v>
      </c>
    </row>
    <row r="594" spans="1:5" x14ac:dyDescent="0.25">
      <c r="A594" s="17">
        <v>39666</v>
      </c>
      <c r="B594">
        <v>2378.37</v>
      </c>
      <c r="C594">
        <f t="shared" si="29"/>
        <v>1.2145559466003909E-2</v>
      </c>
      <c r="D594" s="18">
        <f t="shared" si="27"/>
        <v>2.5773777486955981E-4</v>
      </c>
      <c r="E594" s="18">
        <f t="shared" si="28"/>
        <v>7.6912240769707942</v>
      </c>
    </row>
    <row r="595" spans="1:5" x14ac:dyDescent="0.25">
      <c r="A595" s="17">
        <v>39667</v>
      </c>
      <c r="B595">
        <v>2355.73</v>
      </c>
      <c r="C595">
        <f t="shared" si="29"/>
        <v>-9.5191244423701409E-3</v>
      </c>
      <c r="D595" s="18">
        <f t="shared" si="27"/>
        <v>2.4647730577345223E-4</v>
      </c>
      <c r="E595" s="18">
        <f t="shared" si="28"/>
        <v>7.9406054485617199</v>
      </c>
    </row>
    <row r="596" spans="1:5" x14ac:dyDescent="0.25">
      <c r="A596" s="17">
        <v>39668</v>
      </c>
      <c r="B596">
        <v>2414.1</v>
      </c>
      <c r="C596">
        <f t="shared" si="29"/>
        <v>2.4777882015341271E-2</v>
      </c>
      <c r="D596" s="18">
        <f t="shared" si="27"/>
        <v>2.3055418240721143E-4</v>
      </c>
      <c r="E596" s="18">
        <f t="shared" si="28"/>
        <v>5.7121216013480023</v>
      </c>
    </row>
    <row r="597" spans="1:5" x14ac:dyDescent="0.25">
      <c r="A597" s="17">
        <v>39671</v>
      </c>
      <c r="B597">
        <v>2439.9499999999998</v>
      </c>
      <c r="C597">
        <f t="shared" si="29"/>
        <v>1.0707924278198878E-2</v>
      </c>
      <c r="D597" s="18">
        <f t="shared" si="27"/>
        <v>2.6972147583271394E-4</v>
      </c>
      <c r="E597" s="18">
        <f t="shared" si="28"/>
        <v>7.7930168355463438</v>
      </c>
    </row>
    <row r="598" spans="1:5" x14ac:dyDescent="0.25">
      <c r="A598" s="17">
        <v>39672</v>
      </c>
      <c r="B598">
        <v>2430.61</v>
      </c>
      <c r="C598">
        <f t="shared" si="29"/>
        <v>-3.8279472940017998E-3</v>
      </c>
      <c r="D598" s="18">
        <f t="shared" si="27"/>
        <v>2.5388025896025721E-4</v>
      </c>
      <c r="E598" s="18">
        <f t="shared" si="28"/>
        <v>8.2209309275838329</v>
      </c>
    </row>
    <row r="599" spans="1:5" x14ac:dyDescent="0.25">
      <c r="A599" s="17">
        <v>39673</v>
      </c>
      <c r="B599">
        <v>2428.62</v>
      </c>
      <c r="C599">
        <f t="shared" si="29"/>
        <v>-8.1872451771375756E-4</v>
      </c>
      <c r="D599" s="18">
        <f t="shared" si="27"/>
        <v>2.2944066640091088E-4</v>
      </c>
      <c r="E599" s="18">
        <f t="shared" si="28"/>
        <v>8.3769446007580317</v>
      </c>
    </row>
    <row r="600" spans="1:5" x14ac:dyDescent="0.25">
      <c r="A600" s="17">
        <v>39674</v>
      </c>
      <c r="B600">
        <v>2453.67</v>
      </c>
      <c r="C600">
        <f t="shared" si="29"/>
        <v>1.031449959236117E-2</v>
      </c>
      <c r="D600" s="18">
        <f t="shared" si="27"/>
        <v>2.0606933929297771E-4</v>
      </c>
      <c r="E600" s="18">
        <f t="shared" si="28"/>
        <v>7.971020645628486</v>
      </c>
    </row>
    <row r="601" spans="1:5" x14ac:dyDescent="0.25">
      <c r="A601" s="17">
        <v>39675</v>
      </c>
      <c r="B601">
        <v>2452.52</v>
      </c>
      <c r="C601">
        <f t="shared" si="29"/>
        <v>-4.6868568307885367E-4</v>
      </c>
      <c r="D601" s="18">
        <f t="shared" ref="D601:D664" si="30">$H$1*D600+(1-$H$1)*C600*C600</f>
        <v>1.9588592154193572E-4</v>
      </c>
      <c r="E601" s="18">
        <f t="shared" ref="E601:E664" si="31">-LN(D601)-C601*C601/D601</f>
        <v>8.5368567021657711</v>
      </c>
    </row>
    <row r="602" spans="1:5" x14ac:dyDescent="0.25">
      <c r="A602" s="17">
        <v>39678</v>
      </c>
      <c r="B602">
        <v>2416.98</v>
      </c>
      <c r="C602">
        <f t="shared" si="29"/>
        <v>-1.4491217197005515E-2</v>
      </c>
      <c r="D602" s="18">
        <f t="shared" si="30"/>
        <v>1.7589653076325546E-4</v>
      </c>
      <c r="E602" s="18">
        <f t="shared" si="31"/>
        <v>7.4517572237090457</v>
      </c>
    </row>
    <row r="603" spans="1:5" x14ac:dyDescent="0.25">
      <c r="A603" s="17">
        <v>39679</v>
      </c>
      <c r="B603">
        <v>2384.36</v>
      </c>
      <c r="C603">
        <f t="shared" si="29"/>
        <v>-1.3496181184784272E-2</v>
      </c>
      <c r="D603" s="18">
        <f t="shared" si="30"/>
        <v>1.7938009075988039E-4</v>
      </c>
      <c r="E603" s="18">
        <f t="shared" si="31"/>
        <v>7.6105792719171159</v>
      </c>
    </row>
    <row r="604" spans="1:5" x14ac:dyDescent="0.25">
      <c r="A604" s="17">
        <v>39680</v>
      </c>
      <c r="B604">
        <v>2389.08</v>
      </c>
      <c r="C604">
        <f t="shared" si="29"/>
        <v>1.9795668439328792E-3</v>
      </c>
      <c r="D604" s="18">
        <f t="shared" si="30"/>
        <v>1.7966275044698169E-4</v>
      </c>
      <c r="E604" s="18">
        <f t="shared" si="31"/>
        <v>8.60261773558301</v>
      </c>
    </row>
    <row r="605" spans="1:5" x14ac:dyDescent="0.25">
      <c r="A605" s="17">
        <v>39681</v>
      </c>
      <c r="B605">
        <v>2380.38</v>
      </c>
      <c r="C605">
        <f t="shared" si="29"/>
        <v>-3.6415691395850361E-3</v>
      </c>
      <c r="D605" s="18">
        <f t="shared" si="30"/>
        <v>1.6170862341281526E-4</v>
      </c>
      <c r="E605" s="18">
        <f t="shared" si="31"/>
        <v>8.6477087820279763</v>
      </c>
    </row>
    <row r="606" spans="1:5" x14ac:dyDescent="0.25">
      <c r="A606" s="17">
        <v>39682</v>
      </c>
      <c r="B606">
        <v>2414.71</v>
      </c>
      <c r="C606">
        <f t="shared" si="29"/>
        <v>1.4422067064922377E-2</v>
      </c>
      <c r="D606" s="18">
        <f t="shared" si="30"/>
        <v>1.4654312114089824E-4</v>
      </c>
      <c r="E606" s="18">
        <f t="shared" si="31"/>
        <v>7.4088405614652579</v>
      </c>
    </row>
    <row r="607" spans="1:5" x14ac:dyDescent="0.25">
      <c r="A607" s="17">
        <v>39685</v>
      </c>
      <c r="B607">
        <v>2365.59</v>
      </c>
      <c r="C607">
        <f t="shared" si="29"/>
        <v>-2.0341987236562522E-2</v>
      </c>
      <c r="D607" s="18">
        <f t="shared" si="30"/>
        <v>1.5282118874425762E-4</v>
      </c>
      <c r="E607" s="18">
        <f t="shared" si="31"/>
        <v>6.0785255837407934</v>
      </c>
    </row>
    <row r="608" spans="1:5" x14ac:dyDescent="0.25">
      <c r="A608" s="17">
        <v>39686</v>
      </c>
      <c r="B608">
        <v>2361.9699999999998</v>
      </c>
      <c r="C608">
        <f t="shared" si="29"/>
        <v>-1.5302736315254738E-3</v>
      </c>
      <c r="D608" s="18">
        <f t="shared" si="30"/>
        <v>1.794825891387796E-4</v>
      </c>
      <c r="E608" s="18">
        <f t="shared" si="31"/>
        <v>8.6123851949167296</v>
      </c>
    </row>
    <row r="609" spans="1:5" x14ac:dyDescent="0.25">
      <c r="A609" s="17">
        <v>39687</v>
      </c>
      <c r="B609">
        <v>2382.46</v>
      </c>
      <c r="C609">
        <f t="shared" si="29"/>
        <v>8.674962002057706E-3</v>
      </c>
      <c r="D609" s="18">
        <f t="shared" si="30"/>
        <v>1.6138576552656326E-4</v>
      </c>
      <c r="E609" s="18">
        <f t="shared" si="31"/>
        <v>8.2654081463661893</v>
      </c>
    </row>
    <row r="610" spans="1:5" x14ac:dyDescent="0.25">
      <c r="A610" s="17">
        <v>39688</v>
      </c>
      <c r="B610">
        <v>2411.64</v>
      </c>
      <c r="C610">
        <f t="shared" si="29"/>
        <v>1.2247844664758206E-2</v>
      </c>
      <c r="D610" s="18">
        <f t="shared" si="30"/>
        <v>1.5258658749418388E-4</v>
      </c>
      <c r="E610" s="18">
        <f t="shared" si="31"/>
        <v>7.8046663773077061</v>
      </c>
    </row>
    <row r="611" spans="1:5" x14ac:dyDescent="0.25">
      <c r="A611" s="17">
        <v>39689</v>
      </c>
      <c r="B611">
        <v>2367.52</v>
      </c>
      <c r="C611">
        <f t="shared" si="29"/>
        <v>-1.829460450150101E-2</v>
      </c>
      <c r="D611" s="18">
        <f t="shared" si="30"/>
        <v>1.5232333089743464E-4</v>
      </c>
      <c r="E611" s="18">
        <f t="shared" si="31"/>
        <v>6.5922543640847397</v>
      </c>
    </row>
    <row r="612" spans="1:5" x14ac:dyDescent="0.25">
      <c r="A612" s="17">
        <v>39693</v>
      </c>
      <c r="B612">
        <v>2349.2399999999998</v>
      </c>
      <c r="C612">
        <f t="shared" si="29"/>
        <v>-7.7211596945327603E-3</v>
      </c>
      <c r="D612" s="18">
        <f t="shared" si="30"/>
        <v>1.7095428828379865E-4</v>
      </c>
      <c r="E612" s="18">
        <f t="shared" si="31"/>
        <v>8.3253877611543121</v>
      </c>
    </row>
    <row r="613" spans="1:5" x14ac:dyDescent="0.25">
      <c r="A613" s="17">
        <v>39694</v>
      </c>
      <c r="B613">
        <v>2333.73</v>
      </c>
      <c r="C613">
        <f t="shared" si="29"/>
        <v>-6.6021351586043851E-3</v>
      </c>
      <c r="D613" s="18">
        <f t="shared" si="30"/>
        <v>1.5957992834256363E-4</v>
      </c>
      <c r="E613" s="18">
        <f t="shared" si="31"/>
        <v>8.4698223405449955</v>
      </c>
    </row>
    <row r="614" spans="1:5" x14ac:dyDescent="0.25">
      <c r="A614" s="17">
        <v>39695</v>
      </c>
      <c r="B614">
        <v>2259.04</v>
      </c>
      <c r="C614">
        <f t="shared" si="29"/>
        <v>-3.2004559224931783E-2</v>
      </c>
      <c r="D614" s="18">
        <f t="shared" si="30"/>
        <v>1.4773013743949758E-4</v>
      </c>
      <c r="E614" s="18">
        <f t="shared" si="31"/>
        <v>1.8865901537326231</v>
      </c>
    </row>
    <row r="615" spans="1:5" x14ac:dyDescent="0.25">
      <c r="A615" s="17">
        <v>39696</v>
      </c>
      <c r="B615">
        <v>2255.88</v>
      </c>
      <c r="C615">
        <f t="shared" si="29"/>
        <v>-1.3988242793398322E-3</v>
      </c>
      <c r="D615" s="18">
        <f t="shared" si="30"/>
        <v>2.3728024312155119E-4</v>
      </c>
      <c r="E615" s="18">
        <f t="shared" si="31"/>
        <v>8.3380222483498621</v>
      </c>
    </row>
    <row r="616" spans="1:5" x14ac:dyDescent="0.25">
      <c r="A616" s="17">
        <v>39699</v>
      </c>
      <c r="B616">
        <v>2269.7600000000002</v>
      </c>
      <c r="C616">
        <f t="shared" si="29"/>
        <v>6.1528095466071367E-3</v>
      </c>
      <c r="D616" s="18">
        <f t="shared" si="30"/>
        <v>2.1323943920704267E-4</v>
      </c>
      <c r="E616" s="18">
        <f t="shared" si="31"/>
        <v>8.275561764778919</v>
      </c>
    </row>
    <row r="617" spans="1:5" x14ac:dyDescent="0.25">
      <c r="A617" s="17">
        <v>39700</v>
      </c>
      <c r="B617">
        <v>2209.81</v>
      </c>
      <c r="C617">
        <f t="shared" si="29"/>
        <v>-2.6412484139292376E-2</v>
      </c>
      <c r="D617" s="18">
        <f t="shared" si="30"/>
        <v>1.9532226282676491E-4</v>
      </c>
      <c r="E617" s="18">
        <f t="shared" si="31"/>
        <v>4.9692273538072405</v>
      </c>
    </row>
    <row r="618" spans="1:5" x14ac:dyDescent="0.25">
      <c r="A618" s="17">
        <v>39701</v>
      </c>
      <c r="B618">
        <v>2228.6999999999998</v>
      </c>
      <c r="C618">
        <f t="shared" si="29"/>
        <v>8.5482462293137752E-3</v>
      </c>
      <c r="D618" s="18">
        <f t="shared" si="30"/>
        <v>2.4663725384053146E-4</v>
      </c>
      <c r="E618" s="18">
        <f t="shared" si="31"/>
        <v>8.0113166605309694</v>
      </c>
    </row>
    <row r="619" spans="1:5" x14ac:dyDescent="0.25">
      <c r="A619" s="17">
        <v>39702</v>
      </c>
      <c r="B619">
        <v>2258.2199999999998</v>
      </c>
      <c r="C619">
        <f t="shared" si="29"/>
        <v>1.3245389689056393E-2</v>
      </c>
      <c r="D619" s="18">
        <f t="shared" si="30"/>
        <v>2.2890576808537016E-4</v>
      </c>
      <c r="E619" s="18">
        <f t="shared" si="31"/>
        <v>7.6157696945205515</v>
      </c>
    </row>
    <row r="620" spans="1:5" x14ac:dyDescent="0.25">
      <c r="A620" s="17">
        <v>39703</v>
      </c>
      <c r="B620">
        <v>2261.27</v>
      </c>
      <c r="C620">
        <f t="shared" si="29"/>
        <v>1.3506212857915447E-3</v>
      </c>
      <c r="D620" s="18">
        <f t="shared" si="30"/>
        <v>2.2344370630345605E-4</v>
      </c>
      <c r="E620" s="18">
        <f t="shared" si="31"/>
        <v>8.3981871231141252</v>
      </c>
    </row>
    <row r="621" spans="1:5" x14ac:dyDescent="0.25">
      <c r="A621" s="17">
        <v>39706</v>
      </c>
      <c r="B621">
        <v>2179.91</v>
      </c>
      <c r="C621">
        <f t="shared" si="29"/>
        <v>-3.5979781273355292E-2</v>
      </c>
      <c r="D621" s="18">
        <f t="shared" si="30"/>
        <v>2.0080291240609873E-4</v>
      </c>
      <c r="E621" s="18">
        <f t="shared" si="31"/>
        <v>2.0663446111758459</v>
      </c>
    </row>
    <row r="622" spans="1:5" x14ac:dyDescent="0.25">
      <c r="A622" s="17">
        <v>39707</v>
      </c>
      <c r="B622">
        <v>2207.9</v>
      </c>
      <c r="C622">
        <f t="shared" si="29"/>
        <v>1.2839979632186759E-2</v>
      </c>
      <c r="D622" s="18">
        <f t="shared" si="30"/>
        <v>3.1254027449102836E-4</v>
      </c>
      <c r="E622" s="18">
        <f t="shared" si="31"/>
        <v>7.5432769558394597</v>
      </c>
    </row>
    <row r="623" spans="1:5" x14ac:dyDescent="0.25">
      <c r="A623" s="17">
        <v>39708</v>
      </c>
      <c r="B623">
        <v>2098.85</v>
      </c>
      <c r="C623">
        <f t="shared" si="29"/>
        <v>-4.9390823859776341E-2</v>
      </c>
      <c r="D623" s="18">
        <f t="shared" si="30"/>
        <v>2.9745368110906134E-4</v>
      </c>
      <c r="E623" s="18">
        <f t="shared" si="31"/>
        <v>-8.0868459815732763E-2</v>
      </c>
    </row>
    <row r="624" spans="1:5" x14ac:dyDescent="0.25">
      <c r="A624" s="17">
        <v>39709</v>
      </c>
      <c r="B624">
        <v>2199.1</v>
      </c>
      <c r="C624">
        <f t="shared" si="29"/>
        <v>4.776425185220478E-2</v>
      </c>
      <c r="D624" s="18">
        <f t="shared" si="30"/>
        <v>5.1628176160360847E-4</v>
      </c>
      <c r="E624" s="18">
        <f t="shared" si="31"/>
        <v>3.1499069920704255</v>
      </c>
    </row>
    <row r="625" spans="1:5" x14ac:dyDescent="0.25">
      <c r="A625" s="17">
        <v>39710</v>
      </c>
      <c r="B625">
        <v>2273.9</v>
      </c>
      <c r="C625">
        <f t="shared" si="29"/>
        <v>3.4013914783320533E-2</v>
      </c>
      <c r="D625" s="18">
        <f t="shared" si="30"/>
        <v>6.9660980558212894E-4</v>
      </c>
      <c r="E625" s="18">
        <f t="shared" si="31"/>
        <v>5.6084609584987053</v>
      </c>
    </row>
    <row r="626" spans="1:5" x14ac:dyDescent="0.25">
      <c r="A626" s="17">
        <v>39713</v>
      </c>
      <c r="B626">
        <v>2178.98</v>
      </c>
      <c r="C626">
        <f t="shared" si="29"/>
        <v>-4.1743260477593594E-2</v>
      </c>
      <c r="D626" s="18">
        <f t="shared" si="30"/>
        <v>7.436380887190766E-4</v>
      </c>
      <c r="E626" s="18">
        <f t="shared" si="31"/>
        <v>4.860746633481364</v>
      </c>
    </row>
    <row r="627" spans="1:5" x14ac:dyDescent="0.25">
      <c r="A627" s="17">
        <v>39714</v>
      </c>
      <c r="B627">
        <v>2153.33</v>
      </c>
      <c r="C627">
        <f t="shared" si="29"/>
        <v>-1.1771562841329471E-2</v>
      </c>
      <c r="D627" s="18">
        <f t="shared" si="30"/>
        <v>8.4568244459900035E-4</v>
      </c>
      <c r="E627" s="18">
        <f t="shared" si="31"/>
        <v>6.9115111630141239</v>
      </c>
    </row>
    <row r="628" spans="1:5" x14ac:dyDescent="0.25">
      <c r="A628" s="17">
        <v>39715</v>
      </c>
      <c r="B628">
        <v>2155.6799999999998</v>
      </c>
      <c r="C628">
        <f t="shared" si="29"/>
        <v>1.0913329587197082E-3</v>
      </c>
      <c r="D628" s="18">
        <f t="shared" si="30"/>
        <v>7.7344334991166872E-4</v>
      </c>
      <c r="E628" s="18">
        <f t="shared" si="31"/>
        <v>7.1631182522717269</v>
      </c>
    </row>
    <row r="629" spans="1:5" x14ac:dyDescent="0.25">
      <c r="A629" s="17">
        <v>39716</v>
      </c>
      <c r="B629">
        <v>2186.5700000000002</v>
      </c>
      <c r="C629">
        <f t="shared" si="29"/>
        <v>1.4329585096118315E-2</v>
      </c>
      <c r="D629" s="18">
        <f t="shared" si="30"/>
        <v>6.9454955277637852E-4</v>
      </c>
      <c r="E629" s="18">
        <f t="shared" si="31"/>
        <v>6.9766065019963834</v>
      </c>
    </row>
    <row r="630" spans="1:5" x14ac:dyDescent="0.25">
      <c r="A630" s="17">
        <v>39717</v>
      </c>
      <c r="B630">
        <v>2183.34</v>
      </c>
      <c r="C630">
        <f t="shared" si="29"/>
        <v>-1.4771994493659102E-3</v>
      </c>
      <c r="D630" s="18">
        <f t="shared" si="30"/>
        <v>6.4457128392656643E-4</v>
      </c>
      <c r="E630" s="18">
        <f t="shared" si="31"/>
        <v>7.3435397590531188</v>
      </c>
    </row>
    <row r="631" spans="1:5" x14ac:dyDescent="0.25">
      <c r="A631" s="17">
        <v>39720</v>
      </c>
      <c r="B631">
        <v>1983.73</v>
      </c>
      <c r="C631">
        <f t="shared" si="29"/>
        <v>-9.1424148323211274E-2</v>
      </c>
      <c r="D631" s="18">
        <f t="shared" si="30"/>
        <v>5.7894439262864115E-4</v>
      </c>
      <c r="E631" s="18">
        <f t="shared" si="31"/>
        <v>-6.9829630855187936</v>
      </c>
    </row>
    <row r="632" spans="1:5" x14ac:dyDescent="0.25">
      <c r="A632" s="17">
        <v>39721</v>
      </c>
      <c r="B632">
        <v>2091.88</v>
      </c>
      <c r="C632">
        <f t="shared" si="29"/>
        <v>5.4518508063093309E-2</v>
      </c>
      <c r="D632" s="18">
        <f t="shared" si="30"/>
        <v>1.3736960280777838E-3</v>
      </c>
      <c r="E632" s="18">
        <f t="shared" si="31"/>
        <v>4.4265491577568605</v>
      </c>
    </row>
    <row r="633" spans="1:5" x14ac:dyDescent="0.25">
      <c r="A633" s="17">
        <v>39722</v>
      </c>
      <c r="B633">
        <v>2069.4</v>
      </c>
      <c r="C633">
        <f t="shared" si="29"/>
        <v>-1.0746314320133094E-2</v>
      </c>
      <c r="D633" s="18">
        <f t="shared" si="30"/>
        <v>1.5370071428204742E-3</v>
      </c>
      <c r="E633" s="18">
        <f t="shared" si="31"/>
        <v>6.4027830111764628</v>
      </c>
    </row>
    <row r="634" spans="1:5" x14ac:dyDescent="0.25">
      <c r="A634" s="17">
        <v>39723</v>
      </c>
      <c r="B634">
        <v>1976.72</v>
      </c>
      <c r="C634">
        <f t="shared" si="29"/>
        <v>-4.4785928288392798E-2</v>
      </c>
      <c r="D634" s="18">
        <f t="shared" si="30"/>
        <v>1.3917833477100489E-3</v>
      </c>
      <c r="E634" s="18">
        <f t="shared" si="31"/>
        <v>5.1360116095768129</v>
      </c>
    </row>
    <row r="635" spans="1:5" x14ac:dyDescent="0.25">
      <c r="A635" s="17">
        <v>39724</v>
      </c>
      <c r="B635">
        <v>1947.39</v>
      </c>
      <c r="C635">
        <f t="shared" si="29"/>
        <v>-1.4837710955522242E-2</v>
      </c>
      <c r="D635" s="18">
        <f t="shared" si="30"/>
        <v>1.454509577442686E-3</v>
      </c>
      <c r="E635" s="18">
        <f t="shared" si="31"/>
        <v>6.3817243662795073</v>
      </c>
    </row>
    <row r="636" spans="1:5" x14ac:dyDescent="0.25">
      <c r="A636" s="17">
        <v>39727</v>
      </c>
      <c r="B636">
        <v>1862.96</v>
      </c>
      <c r="C636">
        <f t="shared" si="29"/>
        <v>-4.3355465520517236E-2</v>
      </c>
      <c r="D636" s="18">
        <f t="shared" si="30"/>
        <v>1.328407390461601E-3</v>
      </c>
      <c r="E636" s="18">
        <f t="shared" si="31"/>
        <v>5.2087745554844105</v>
      </c>
    </row>
    <row r="637" spans="1:5" x14ac:dyDescent="0.25">
      <c r="A637" s="17">
        <v>39728</v>
      </c>
      <c r="B637">
        <v>1754.88</v>
      </c>
      <c r="C637">
        <f t="shared" si="29"/>
        <v>-5.8015201614634734E-2</v>
      </c>
      <c r="D637" s="18">
        <f t="shared" si="30"/>
        <v>1.3847274301047592E-3</v>
      </c>
      <c r="E637" s="18">
        <f t="shared" si="31"/>
        <v>4.151619371157258</v>
      </c>
    </row>
    <row r="638" spans="1:5" x14ac:dyDescent="0.25">
      <c r="A638" s="17">
        <v>39729</v>
      </c>
      <c r="B638">
        <v>1740.33</v>
      </c>
      <c r="C638">
        <f t="shared" si="29"/>
        <v>-8.2911652078775655E-3</v>
      </c>
      <c r="D638" s="18">
        <f t="shared" si="30"/>
        <v>1.5871113642130872E-3</v>
      </c>
      <c r="E638" s="18">
        <f t="shared" si="31"/>
        <v>6.4025261214761171</v>
      </c>
    </row>
    <row r="639" spans="1:5" x14ac:dyDescent="0.25">
      <c r="A639" s="17">
        <v>39730</v>
      </c>
      <c r="B639">
        <v>1645.12</v>
      </c>
      <c r="C639">
        <f t="shared" si="29"/>
        <v>-5.4708015146552685E-2</v>
      </c>
      <c r="D639" s="18">
        <f t="shared" si="30"/>
        <v>1.4319939162384236E-3</v>
      </c>
      <c r="E639" s="18">
        <f t="shared" si="31"/>
        <v>4.4586178801462442</v>
      </c>
    </row>
    <row r="640" spans="1:5" x14ac:dyDescent="0.25">
      <c r="A640" s="17">
        <v>39731</v>
      </c>
      <c r="B640">
        <v>1649.51</v>
      </c>
      <c r="C640">
        <f t="shared" si="29"/>
        <v>2.6684983466252312E-3</v>
      </c>
      <c r="D640" s="18">
        <f t="shared" si="30"/>
        <v>1.5914639247445611E-3</v>
      </c>
      <c r="E640" s="18">
        <f t="shared" si="31"/>
        <v>6.4386265555540358</v>
      </c>
    </row>
    <row r="641" spans="1:5" x14ac:dyDescent="0.25">
      <c r="A641" s="17">
        <v>39734</v>
      </c>
      <c r="B641">
        <v>1844.25</v>
      </c>
      <c r="C641">
        <f t="shared" si="29"/>
        <v>0.11805930245951829</v>
      </c>
      <c r="D641" s="18">
        <f t="shared" si="30"/>
        <v>1.4296064182659472E-3</v>
      </c>
      <c r="E641" s="18">
        <f t="shared" si="31"/>
        <v>-3.1991796551577991</v>
      </c>
    </row>
    <row r="642" spans="1:5" x14ac:dyDescent="0.25">
      <c r="A642" s="17">
        <v>39735</v>
      </c>
      <c r="B642">
        <v>1779.01</v>
      </c>
      <c r="C642">
        <f t="shared" si="29"/>
        <v>-3.5374813609868515E-2</v>
      </c>
      <c r="D642" s="18">
        <f t="shared" si="30"/>
        <v>2.7074718576947914E-3</v>
      </c>
      <c r="E642" s="18">
        <f t="shared" si="31"/>
        <v>5.4495459031193922</v>
      </c>
    </row>
    <row r="643" spans="1:5" x14ac:dyDescent="0.25">
      <c r="A643" s="17">
        <v>39736</v>
      </c>
      <c r="B643">
        <v>1628.33</v>
      </c>
      <c r="C643">
        <f t="shared" si="29"/>
        <v>-8.4698793148998641E-2</v>
      </c>
      <c r="D643" s="18">
        <f t="shared" si="30"/>
        <v>2.5587163130723809E-3</v>
      </c>
      <c r="E643" s="18">
        <f t="shared" si="31"/>
        <v>3.1645446488528548</v>
      </c>
    </row>
    <row r="644" spans="1:5" x14ac:dyDescent="0.25">
      <c r="A644" s="17">
        <v>39737</v>
      </c>
      <c r="B644">
        <v>1717.71</v>
      </c>
      <c r="C644">
        <f t="shared" si="29"/>
        <v>5.4890593430078738E-2</v>
      </c>
      <c r="D644" s="18">
        <f t="shared" si="30"/>
        <v>3.0302049786885949E-3</v>
      </c>
      <c r="E644" s="18">
        <f t="shared" si="31"/>
        <v>4.8048103473995623</v>
      </c>
    </row>
    <row r="645" spans="1:5" x14ac:dyDescent="0.25">
      <c r="A645" s="17">
        <v>39738</v>
      </c>
      <c r="B645">
        <v>1711.29</v>
      </c>
      <c r="C645">
        <f t="shared" si="29"/>
        <v>-3.7375342752851604E-3</v>
      </c>
      <c r="D645" s="18">
        <f t="shared" si="30"/>
        <v>3.0284449825239458E-3</v>
      </c>
      <c r="E645" s="18">
        <f t="shared" si="31"/>
        <v>5.7950933463989447</v>
      </c>
    </row>
    <row r="646" spans="1:5" x14ac:dyDescent="0.25">
      <c r="A646" s="17">
        <v>39741</v>
      </c>
      <c r="B646">
        <v>1770.03</v>
      </c>
      <c r="C646">
        <f t="shared" ref="C646:C709" si="32">(B646-B645)/B645</f>
        <v>3.4324982907631092E-2</v>
      </c>
      <c r="D646" s="18">
        <f t="shared" si="30"/>
        <v>2.7204841894057363E-3</v>
      </c>
      <c r="E646" s="18">
        <f t="shared" si="31"/>
        <v>5.4738590964232063</v>
      </c>
    </row>
    <row r="647" spans="1:5" x14ac:dyDescent="0.25">
      <c r="A647" s="17">
        <v>39742</v>
      </c>
      <c r="B647">
        <v>1696.68</v>
      </c>
      <c r="C647">
        <f t="shared" si="32"/>
        <v>-4.1439975593633958E-2</v>
      </c>
      <c r="D647" s="18">
        <f t="shared" si="30"/>
        <v>2.5629238971318601E-3</v>
      </c>
      <c r="E647" s="18">
        <f t="shared" si="31"/>
        <v>5.296562603950135</v>
      </c>
    </row>
    <row r="648" spans="1:5" x14ac:dyDescent="0.25">
      <c r="A648" s="17">
        <v>39743</v>
      </c>
      <c r="B648">
        <v>1615.75</v>
      </c>
      <c r="C648">
        <f t="shared" si="32"/>
        <v>-4.7699035763962595E-2</v>
      </c>
      <c r="D648" s="18">
        <f t="shared" si="30"/>
        <v>2.4765315109615336E-3</v>
      </c>
      <c r="E648" s="18">
        <f t="shared" si="31"/>
        <v>5.0821928442787412</v>
      </c>
    </row>
    <row r="649" spans="1:5" x14ac:dyDescent="0.25">
      <c r="A649" s="17">
        <v>39744</v>
      </c>
      <c r="B649">
        <v>1603.91</v>
      </c>
      <c r="C649">
        <f t="shared" si="32"/>
        <v>-7.3278663159522936E-3</v>
      </c>
      <c r="D649" s="18">
        <f t="shared" si="30"/>
        <v>2.4559631509970064E-3</v>
      </c>
      <c r="E649" s="18">
        <f t="shared" si="31"/>
        <v>5.9873720907093189</v>
      </c>
    </row>
    <row r="650" spans="1:5" x14ac:dyDescent="0.25">
      <c r="A650" s="17">
        <v>39745</v>
      </c>
      <c r="B650">
        <v>1552.03</v>
      </c>
      <c r="C650">
        <f t="shared" si="32"/>
        <v>-3.2345954573511047E-2</v>
      </c>
      <c r="D650" s="18">
        <f t="shared" si="30"/>
        <v>2.2105461561679322E-3</v>
      </c>
      <c r="E650" s="18">
        <f t="shared" si="31"/>
        <v>5.6412114657341137</v>
      </c>
    </row>
    <row r="651" spans="1:5" x14ac:dyDescent="0.25">
      <c r="A651" s="17">
        <v>39748</v>
      </c>
      <c r="B651">
        <v>1505.9</v>
      </c>
      <c r="C651">
        <f t="shared" si="32"/>
        <v>-2.972236361410532E-2</v>
      </c>
      <c r="D651" s="18">
        <f t="shared" si="30"/>
        <v>2.0916020112807117E-3</v>
      </c>
      <c r="E651" s="18">
        <f t="shared" si="31"/>
        <v>5.7474602735911953</v>
      </c>
    </row>
    <row r="652" spans="1:5" x14ac:dyDescent="0.25">
      <c r="A652" s="17">
        <v>39749</v>
      </c>
      <c r="B652">
        <v>1649.47</v>
      </c>
      <c r="C652">
        <f t="shared" si="32"/>
        <v>9.5338335878876371E-2</v>
      </c>
      <c r="D652" s="18">
        <f t="shared" si="30"/>
        <v>1.9681732456319091E-3</v>
      </c>
      <c r="E652" s="18">
        <f t="shared" si="31"/>
        <v>1.6124593071355093</v>
      </c>
    </row>
    <row r="653" spans="1:5" x14ac:dyDescent="0.25">
      <c r="A653" s="17">
        <v>39750</v>
      </c>
      <c r="B653">
        <v>1657.21</v>
      </c>
      <c r="C653">
        <f t="shared" si="32"/>
        <v>4.6924163519191063E-3</v>
      </c>
      <c r="D653" s="18">
        <f t="shared" si="30"/>
        <v>2.6956821868119006E-3</v>
      </c>
      <c r="E653" s="18">
        <f t="shared" si="31"/>
        <v>5.9079358132141033</v>
      </c>
    </row>
    <row r="654" spans="1:5" x14ac:dyDescent="0.25">
      <c r="A654" s="17">
        <v>39751</v>
      </c>
      <c r="B654">
        <v>1698.52</v>
      </c>
      <c r="C654">
        <f t="shared" si="32"/>
        <v>2.4927438284828081E-2</v>
      </c>
      <c r="D654" s="18">
        <f t="shared" si="30"/>
        <v>2.4225390086459742E-3</v>
      </c>
      <c r="E654" s="18">
        <f t="shared" si="31"/>
        <v>5.7664407943340219</v>
      </c>
    </row>
    <row r="655" spans="1:5" x14ac:dyDescent="0.25">
      <c r="A655" s="17">
        <v>39752</v>
      </c>
      <c r="B655">
        <v>1720.95</v>
      </c>
      <c r="C655">
        <f t="shared" si="32"/>
        <v>1.3205614299507845E-2</v>
      </c>
      <c r="D655" s="18">
        <f t="shared" si="30"/>
        <v>2.2385311550207464E-3</v>
      </c>
      <c r="E655" s="18">
        <f t="shared" si="31"/>
        <v>6.0240323820199819</v>
      </c>
    </row>
    <row r="656" spans="1:5" x14ac:dyDescent="0.25">
      <c r="A656" s="17">
        <v>39755</v>
      </c>
      <c r="B656">
        <v>1726.33</v>
      </c>
      <c r="C656">
        <f t="shared" si="32"/>
        <v>3.1261803073882924E-3</v>
      </c>
      <c r="D656" s="18">
        <f t="shared" si="30"/>
        <v>2.0276569850546603E-3</v>
      </c>
      <c r="E656" s="18">
        <f t="shared" si="31"/>
        <v>6.1960544966862781</v>
      </c>
    </row>
    <row r="657" spans="1:5" x14ac:dyDescent="0.25">
      <c r="A657" s="17">
        <v>39756</v>
      </c>
      <c r="B657">
        <v>1780.12</v>
      </c>
      <c r="C657">
        <f t="shared" si="32"/>
        <v>3.1158584975062686E-2</v>
      </c>
      <c r="D657" s="18">
        <f t="shared" si="30"/>
        <v>1.8215086566119767E-3</v>
      </c>
      <c r="E657" s="18">
        <f t="shared" si="31"/>
        <v>5.775093865316232</v>
      </c>
    </row>
    <row r="658" spans="1:5" x14ac:dyDescent="0.25">
      <c r="A658" s="17">
        <v>39757</v>
      </c>
      <c r="B658">
        <v>1681.64</v>
      </c>
      <c r="C658">
        <f t="shared" si="32"/>
        <v>-5.5322113115969594E-2</v>
      </c>
      <c r="D658" s="18">
        <f t="shared" si="30"/>
        <v>1.7346055776505998E-3</v>
      </c>
      <c r="E658" s="18">
        <f t="shared" si="31"/>
        <v>4.5925763089303953</v>
      </c>
    </row>
    <row r="659" spans="1:5" x14ac:dyDescent="0.25">
      <c r="A659" s="17">
        <v>39758</v>
      </c>
      <c r="B659">
        <v>1608.7</v>
      </c>
      <c r="C659">
        <f t="shared" si="32"/>
        <v>-4.3374325063628393E-2</v>
      </c>
      <c r="D659" s="18">
        <f t="shared" si="30"/>
        <v>1.870063504777519E-3</v>
      </c>
      <c r="E659" s="18">
        <f t="shared" si="31"/>
        <v>5.2757571203178193</v>
      </c>
    </row>
    <row r="660" spans="1:5" x14ac:dyDescent="0.25">
      <c r="A660" s="17">
        <v>39759</v>
      </c>
      <c r="B660">
        <v>1647.4</v>
      </c>
      <c r="C660">
        <f t="shared" si="32"/>
        <v>2.4056691738671004E-2</v>
      </c>
      <c r="D660" s="18">
        <f t="shared" si="30"/>
        <v>1.8712147091478871E-3</v>
      </c>
      <c r="E660" s="18">
        <f t="shared" si="31"/>
        <v>5.9718900833460129</v>
      </c>
    </row>
    <row r="661" spans="1:5" x14ac:dyDescent="0.25">
      <c r="A661" s="17">
        <v>39762</v>
      </c>
      <c r="B661">
        <v>1616.74</v>
      </c>
      <c r="C661">
        <f t="shared" si="32"/>
        <v>-1.8611144834284374E-2</v>
      </c>
      <c r="D661" s="18">
        <f t="shared" si="30"/>
        <v>1.7391730677149256E-3</v>
      </c>
      <c r="E661" s="18">
        <f t="shared" si="31"/>
        <v>6.1551849499468316</v>
      </c>
    </row>
    <row r="662" spans="1:5" x14ac:dyDescent="0.25">
      <c r="A662" s="17">
        <v>39763</v>
      </c>
      <c r="B662">
        <v>1580.9</v>
      </c>
      <c r="C662">
        <f t="shared" si="32"/>
        <v>-2.2168066603164342E-2</v>
      </c>
      <c r="D662" s="18">
        <f t="shared" si="30"/>
        <v>1.596883889804949E-3</v>
      </c>
      <c r="E662" s="18">
        <f t="shared" si="31"/>
        <v>6.1319622894477419</v>
      </c>
    </row>
    <row r="663" spans="1:5" x14ac:dyDescent="0.25">
      <c r="A663" s="17">
        <v>39764</v>
      </c>
      <c r="B663">
        <v>1499.21</v>
      </c>
      <c r="C663">
        <f t="shared" si="32"/>
        <v>-5.1673097602631446E-2</v>
      </c>
      <c r="D663" s="18">
        <f t="shared" si="30"/>
        <v>1.4839493107201482E-3</v>
      </c>
      <c r="E663" s="18">
        <f t="shared" si="31"/>
        <v>4.7137219965956847</v>
      </c>
    </row>
    <row r="664" spans="1:5" x14ac:dyDescent="0.25">
      <c r="A664" s="17">
        <v>39765</v>
      </c>
      <c r="B664">
        <v>1596.7</v>
      </c>
      <c r="C664">
        <f t="shared" si="32"/>
        <v>6.502758119276153E-2</v>
      </c>
      <c r="D664" s="18">
        <f t="shared" si="30"/>
        <v>1.6051281508772087E-3</v>
      </c>
      <c r="E664" s="18">
        <f t="shared" si="31"/>
        <v>3.8001288071725003</v>
      </c>
    </row>
    <row r="665" spans="1:5" x14ac:dyDescent="0.25">
      <c r="A665" s="17">
        <v>39766</v>
      </c>
      <c r="B665">
        <v>1516.85</v>
      </c>
      <c r="C665">
        <f t="shared" si="32"/>
        <v>-5.0009394375900379E-2</v>
      </c>
      <c r="D665" s="18">
        <f t="shared" ref="D665:D728" si="33">$H$1*D664+(1-$H$1)*C664*C664</f>
        <v>1.8731423282670437E-3</v>
      </c>
      <c r="E665" s="18">
        <f t="shared" ref="E665:E728" si="34">-LN(D665)-C665*C665/D665</f>
        <v>4.9449806371064691</v>
      </c>
    </row>
    <row r="666" spans="1:5" x14ac:dyDescent="0.25">
      <c r="A666" s="17">
        <v>39769</v>
      </c>
      <c r="B666">
        <v>1482.05</v>
      </c>
      <c r="C666">
        <f t="shared" si="32"/>
        <v>-2.2942281702211791E-2</v>
      </c>
      <c r="D666" s="18">
        <f t="shared" si="33"/>
        <v>1.9372784946931928E-3</v>
      </c>
      <c r="E666" s="18">
        <f t="shared" si="34"/>
        <v>5.9747764336137754</v>
      </c>
    </row>
    <row r="667" spans="1:5" x14ac:dyDescent="0.25">
      <c r="A667" s="17">
        <v>39770</v>
      </c>
      <c r="B667">
        <v>1483.27</v>
      </c>
      <c r="C667">
        <f t="shared" si="32"/>
        <v>8.2318410310045366E-4</v>
      </c>
      <c r="D667" s="18">
        <f t="shared" si="33"/>
        <v>1.7931369553679086E-3</v>
      </c>
      <c r="E667" s="18">
        <f t="shared" si="34"/>
        <v>6.3234108007844867</v>
      </c>
    </row>
    <row r="668" spans="1:5" x14ac:dyDescent="0.25">
      <c r="A668" s="17">
        <v>39771</v>
      </c>
      <c r="B668">
        <v>1386.42</v>
      </c>
      <c r="C668">
        <f t="shared" si="32"/>
        <v>-6.5294922704564856E-2</v>
      </c>
      <c r="D668" s="18">
        <f t="shared" si="33"/>
        <v>1.6100181553558429E-3</v>
      </c>
      <c r="E668" s="18">
        <f t="shared" si="34"/>
        <v>3.7834484231214418</v>
      </c>
    </row>
    <row r="669" spans="1:5" x14ac:dyDescent="0.25">
      <c r="A669" s="17">
        <v>39772</v>
      </c>
      <c r="B669">
        <v>1316.12</v>
      </c>
      <c r="C669">
        <f t="shared" si="32"/>
        <v>-5.0706135225977826E-2</v>
      </c>
      <c r="D669" s="18">
        <f t="shared" si="33"/>
        <v>1.8810921064466358E-3</v>
      </c>
      <c r="E669" s="18">
        <f t="shared" si="34"/>
        <v>4.9090839131824788</v>
      </c>
    </row>
    <row r="670" spans="1:5" x14ac:dyDescent="0.25">
      <c r="A670" s="17">
        <v>39773</v>
      </c>
      <c r="B670">
        <v>1384.35</v>
      </c>
      <c r="C670">
        <f t="shared" si="32"/>
        <v>5.1841777345530818E-2</v>
      </c>
      <c r="D670" s="18">
        <f t="shared" si="33"/>
        <v>1.95158499888542E-3</v>
      </c>
      <c r="E670" s="18">
        <f t="shared" si="34"/>
        <v>4.8619918052785662</v>
      </c>
    </row>
    <row r="671" spans="1:5" x14ac:dyDescent="0.25">
      <c r="A671" s="17">
        <v>39776</v>
      </c>
      <c r="B671">
        <v>1472.02</v>
      </c>
      <c r="C671">
        <f t="shared" si="32"/>
        <v>6.3329360349622624E-2</v>
      </c>
      <c r="D671" s="18">
        <f t="shared" si="33"/>
        <v>2.0267736886378095E-3</v>
      </c>
      <c r="E671" s="18">
        <f t="shared" si="34"/>
        <v>4.2224961982130393</v>
      </c>
    </row>
    <row r="672" spans="1:5" x14ac:dyDescent="0.25">
      <c r="A672" s="17">
        <v>39777</v>
      </c>
      <c r="B672">
        <v>1464.73</v>
      </c>
      <c r="C672">
        <f t="shared" si="32"/>
        <v>-4.9523783644243721E-3</v>
      </c>
      <c r="D672" s="18">
        <f t="shared" si="33"/>
        <v>2.2294434687787894E-3</v>
      </c>
      <c r="E672" s="18">
        <f t="shared" si="34"/>
        <v>6.0950023154060347</v>
      </c>
    </row>
    <row r="673" spans="1:5" x14ac:dyDescent="0.25">
      <c r="A673" s="17">
        <v>39778</v>
      </c>
      <c r="B673">
        <v>1532.1</v>
      </c>
      <c r="C673">
        <f t="shared" si="32"/>
        <v>4.5994824984809411E-2</v>
      </c>
      <c r="D673" s="18">
        <f t="shared" si="33"/>
        <v>2.0041876839831285E-3</v>
      </c>
      <c r="E673" s="18">
        <f t="shared" si="34"/>
        <v>5.1569646414625074</v>
      </c>
    </row>
    <row r="674" spans="1:5" x14ac:dyDescent="0.25">
      <c r="A674" s="17">
        <v>39780</v>
      </c>
      <c r="B674">
        <v>1535.57</v>
      </c>
      <c r="C674">
        <f t="shared" si="32"/>
        <v>2.2648652176751045E-3</v>
      </c>
      <c r="D674" s="18">
        <f t="shared" si="33"/>
        <v>2.0155618661796344E-3</v>
      </c>
      <c r="E674" s="18">
        <f t="shared" si="34"/>
        <v>6.2043122759604294</v>
      </c>
    </row>
    <row r="675" spans="1:5" x14ac:dyDescent="0.25">
      <c r="A675" s="17">
        <v>39783</v>
      </c>
      <c r="B675">
        <v>1398.07</v>
      </c>
      <c r="C675">
        <f t="shared" si="32"/>
        <v>-8.9543296626008587E-2</v>
      </c>
      <c r="D675" s="18">
        <f t="shared" si="33"/>
        <v>1.8101748112791813E-3</v>
      </c>
      <c r="E675" s="18">
        <f t="shared" si="34"/>
        <v>1.8849243104491249</v>
      </c>
    </row>
    <row r="676" spans="1:5" x14ac:dyDescent="0.25">
      <c r="A676" s="17">
        <v>39784</v>
      </c>
      <c r="B676">
        <v>1449.8</v>
      </c>
      <c r="C676">
        <f t="shared" si="32"/>
        <v>3.7001008533192201E-2</v>
      </c>
      <c r="D676" s="18">
        <f t="shared" si="33"/>
        <v>2.444370435877159E-3</v>
      </c>
      <c r="E676" s="18">
        <f t="shared" si="34"/>
        <v>5.4538747361346767</v>
      </c>
    </row>
    <row r="677" spans="1:5" x14ac:dyDescent="0.25">
      <c r="A677" s="17">
        <v>39785</v>
      </c>
      <c r="B677">
        <v>1492.38</v>
      </c>
      <c r="C677">
        <f t="shared" si="32"/>
        <v>2.9369568216305805E-2</v>
      </c>
      <c r="D677" s="18">
        <f t="shared" si="33"/>
        <v>2.3345175233911095E-3</v>
      </c>
      <c r="E677" s="18">
        <f t="shared" si="34"/>
        <v>5.6904640392097701</v>
      </c>
    </row>
    <row r="678" spans="1:5" x14ac:dyDescent="0.25">
      <c r="A678" s="17">
        <v>39786</v>
      </c>
      <c r="B678">
        <v>1445.56</v>
      </c>
      <c r="C678">
        <f t="shared" si="32"/>
        <v>-3.1372706683284526E-2</v>
      </c>
      <c r="D678" s="18">
        <f t="shared" si="33"/>
        <v>2.1841425725245165E-3</v>
      </c>
      <c r="E678" s="18">
        <f t="shared" si="34"/>
        <v>5.6758989405950029</v>
      </c>
    </row>
    <row r="679" spans="1:5" x14ac:dyDescent="0.25">
      <c r="A679" s="17">
        <v>39787</v>
      </c>
      <c r="B679">
        <v>1509.31</v>
      </c>
      <c r="C679">
        <f t="shared" si="32"/>
        <v>4.4100556185838018E-2</v>
      </c>
      <c r="D679" s="18">
        <f t="shared" si="33"/>
        <v>2.0615604391680089E-3</v>
      </c>
      <c r="E679" s="18">
        <f t="shared" si="34"/>
        <v>5.2409003646475769</v>
      </c>
    </row>
    <row r="680" spans="1:5" x14ac:dyDescent="0.25">
      <c r="A680" s="17">
        <v>39790</v>
      </c>
      <c r="B680">
        <v>1571.74</v>
      </c>
      <c r="C680">
        <f t="shared" si="32"/>
        <v>4.1363271958709653E-2</v>
      </c>
      <c r="D680" s="18">
        <f t="shared" si="33"/>
        <v>2.0496381506195623E-3</v>
      </c>
      <c r="E680" s="18">
        <f t="shared" si="34"/>
        <v>5.3553494190507589</v>
      </c>
    </row>
    <row r="681" spans="1:5" x14ac:dyDescent="0.25">
      <c r="A681" s="17">
        <v>39791</v>
      </c>
      <c r="B681">
        <v>1547.34</v>
      </c>
      <c r="C681">
        <f t="shared" si="32"/>
        <v>-1.5524196113861129E-2</v>
      </c>
      <c r="D681" s="18">
        <f t="shared" si="33"/>
        <v>2.0150345132812263E-3</v>
      </c>
      <c r="E681" s="18">
        <f t="shared" si="34"/>
        <v>6.0875176964195283</v>
      </c>
    </row>
    <row r="682" spans="1:5" x14ac:dyDescent="0.25">
      <c r="A682" s="17">
        <v>39792</v>
      </c>
      <c r="B682">
        <v>1565.48</v>
      </c>
      <c r="C682">
        <f t="shared" si="32"/>
        <v>1.17233445784379E-2</v>
      </c>
      <c r="D682" s="18">
        <f t="shared" si="33"/>
        <v>1.8337980716735731E-3</v>
      </c>
      <c r="E682" s="18">
        <f t="shared" si="34"/>
        <v>6.2264194806717761</v>
      </c>
    </row>
    <row r="683" spans="1:5" x14ac:dyDescent="0.25">
      <c r="A683" s="17">
        <v>39793</v>
      </c>
      <c r="B683">
        <v>1507.88</v>
      </c>
      <c r="C683">
        <f t="shared" si="32"/>
        <v>-3.6793826813501233E-2</v>
      </c>
      <c r="D683" s="18">
        <f t="shared" si="33"/>
        <v>1.6604967113951605E-3</v>
      </c>
      <c r="E683" s="18">
        <f t="shared" si="34"/>
        <v>5.5853489024897591</v>
      </c>
    </row>
    <row r="684" spans="1:5" x14ac:dyDescent="0.25">
      <c r="A684" s="17">
        <v>39794</v>
      </c>
      <c r="B684">
        <v>1540.72</v>
      </c>
      <c r="C684">
        <f t="shared" si="32"/>
        <v>2.1778921399580813E-2</v>
      </c>
      <c r="D684" s="18">
        <f t="shared" si="33"/>
        <v>1.6291629158838258E-3</v>
      </c>
      <c r="E684" s="18">
        <f t="shared" si="34"/>
        <v>6.1285446933500225</v>
      </c>
    </row>
    <row r="685" spans="1:5" x14ac:dyDescent="0.25">
      <c r="A685" s="17">
        <v>39797</v>
      </c>
      <c r="B685">
        <v>1508.34</v>
      </c>
      <c r="C685">
        <f t="shared" si="32"/>
        <v>-2.1016148294304031E-2</v>
      </c>
      <c r="D685" s="18">
        <f t="shared" si="33"/>
        <v>1.511183563900482E-3</v>
      </c>
      <c r="E685" s="18">
        <f t="shared" si="34"/>
        <v>6.2025888961105897</v>
      </c>
    </row>
    <row r="686" spans="1:5" x14ac:dyDescent="0.25">
      <c r="A686" s="17">
        <v>39798</v>
      </c>
      <c r="B686">
        <v>1589.89</v>
      </c>
      <c r="C686">
        <f t="shared" si="32"/>
        <v>5.4066059376533263E-2</v>
      </c>
      <c r="D686" s="18">
        <f t="shared" si="33"/>
        <v>1.4019222359845313E-3</v>
      </c>
      <c r="E686" s="18">
        <f t="shared" si="34"/>
        <v>4.4848175762694211</v>
      </c>
    </row>
    <row r="687" spans="1:5" x14ac:dyDescent="0.25">
      <c r="A687" s="17">
        <v>39799</v>
      </c>
      <c r="B687">
        <v>1579.31</v>
      </c>
      <c r="C687">
        <f t="shared" si="32"/>
        <v>-6.6545484278787547E-3</v>
      </c>
      <c r="D687" s="18">
        <f t="shared" si="33"/>
        <v>1.5573306984460675E-3</v>
      </c>
      <c r="E687" s="18">
        <f t="shared" si="34"/>
        <v>6.4363468109001918</v>
      </c>
    </row>
    <row r="688" spans="1:5" x14ac:dyDescent="0.25">
      <c r="A688" s="17">
        <v>39800</v>
      </c>
      <c r="B688">
        <v>1552.37</v>
      </c>
      <c r="C688">
        <f t="shared" si="32"/>
        <v>-1.7058082327092248E-2</v>
      </c>
      <c r="D688" s="18">
        <f t="shared" si="33"/>
        <v>1.4027567716670712E-3</v>
      </c>
      <c r="E688" s="18">
        <f t="shared" si="34"/>
        <v>6.3618827652004155</v>
      </c>
    </row>
    <row r="689" spans="1:5" x14ac:dyDescent="0.25">
      <c r="A689" s="17">
        <v>39801</v>
      </c>
      <c r="B689">
        <v>1564.32</v>
      </c>
      <c r="C689">
        <f t="shared" si="32"/>
        <v>7.697907071123538E-3</v>
      </c>
      <c r="D689" s="18">
        <f t="shared" si="33"/>
        <v>1.2891767532646726E-3</v>
      </c>
      <c r="E689" s="18">
        <f t="shared" si="34"/>
        <v>6.6077858476128952</v>
      </c>
    </row>
    <row r="690" spans="1:5" x14ac:dyDescent="0.25">
      <c r="A690" s="17">
        <v>39804</v>
      </c>
      <c r="B690">
        <v>1532.35</v>
      </c>
      <c r="C690">
        <f t="shared" si="32"/>
        <v>-2.0436994988237717E-2</v>
      </c>
      <c r="D690" s="18">
        <f t="shared" si="33"/>
        <v>1.1635274373778435E-3</v>
      </c>
      <c r="E690" s="18">
        <f t="shared" si="34"/>
        <v>6.3973295782093764</v>
      </c>
    </row>
    <row r="691" spans="1:5" x14ac:dyDescent="0.25">
      <c r="A691" s="17">
        <v>39805</v>
      </c>
      <c r="B691">
        <v>1521.54</v>
      </c>
      <c r="C691">
        <f t="shared" si="32"/>
        <v>-7.0545240969751991E-3</v>
      </c>
      <c r="D691" s="18">
        <f t="shared" si="33"/>
        <v>1.0873302388098246E-3</v>
      </c>
      <c r="E691" s="18">
        <f t="shared" si="34"/>
        <v>6.7782606403910588</v>
      </c>
    </row>
    <row r="692" spans="1:5" x14ac:dyDescent="0.25">
      <c r="A692" s="17">
        <v>39806</v>
      </c>
      <c r="B692">
        <v>1524.9</v>
      </c>
      <c r="C692">
        <f t="shared" si="32"/>
        <v>2.2082889703853512E-3</v>
      </c>
      <c r="D692" s="18">
        <f t="shared" si="33"/>
        <v>9.8133203898086835E-4</v>
      </c>
      <c r="E692" s="18">
        <f t="shared" si="34"/>
        <v>6.9216303787515772</v>
      </c>
    </row>
    <row r="693" spans="1:5" x14ac:dyDescent="0.25">
      <c r="A693" s="17">
        <v>39808</v>
      </c>
      <c r="B693">
        <v>1530.24</v>
      </c>
      <c r="C693">
        <f t="shared" si="32"/>
        <v>3.5018689750147013E-3</v>
      </c>
      <c r="D693" s="18">
        <f t="shared" si="33"/>
        <v>8.8157671573204071E-4</v>
      </c>
      <c r="E693" s="18">
        <f t="shared" si="34"/>
        <v>7.0198881295063638</v>
      </c>
    </row>
    <row r="694" spans="1:5" x14ac:dyDescent="0.25">
      <c r="A694" s="17">
        <v>39811</v>
      </c>
      <c r="B694">
        <v>1510.32</v>
      </c>
      <c r="C694">
        <f t="shared" si="32"/>
        <v>-1.3017565872020123E-2</v>
      </c>
      <c r="D694" s="18">
        <f t="shared" si="33"/>
        <v>7.9276707493120967E-4</v>
      </c>
      <c r="E694" s="18">
        <f t="shared" si="34"/>
        <v>6.9262272473244018</v>
      </c>
    </row>
    <row r="695" spans="1:5" x14ac:dyDescent="0.25">
      <c r="A695" s="17">
        <v>39812</v>
      </c>
      <c r="B695">
        <v>1550.7</v>
      </c>
      <c r="C695">
        <f t="shared" si="32"/>
        <v>2.673605593516613E-2</v>
      </c>
      <c r="D695" s="18">
        <f t="shared" si="33"/>
        <v>7.2908931801640904E-4</v>
      </c>
      <c r="E695" s="18">
        <f t="shared" si="34"/>
        <v>6.243290282767739</v>
      </c>
    </row>
    <row r="696" spans="1:5" x14ac:dyDescent="0.25">
      <c r="A696" s="17">
        <v>39813</v>
      </c>
      <c r="B696">
        <v>1577.03</v>
      </c>
      <c r="C696">
        <f t="shared" si="32"/>
        <v>1.6979428645127959E-2</v>
      </c>
      <c r="D696" s="18">
        <f t="shared" si="33"/>
        <v>7.2763121682740874E-4</v>
      </c>
      <c r="E696" s="18">
        <f t="shared" si="34"/>
        <v>6.8294976426752045</v>
      </c>
    </row>
    <row r="697" spans="1:5" x14ac:dyDescent="0.25">
      <c r="A697" s="17">
        <v>39815</v>
      </c>
      <c r="B697">
        <v>1632.21</v>
      </c>
      <c r="C697">
        <f t="shared" si="32"/>
        <v>3.4989822641294119E-2</v>
      </c>
      <c r="D697" s="18">
        <f t="shared" si="33"/>
        <v>6.8274895835883191E-4</v>
      </c>
      <c r="E697" s="18">
        <f t="shared" si="34"/>
        <v>5.4962093118233817</v>
      </c>
    </row>
    <row r="698" spans="1:5" x14ac:dyDescent="0.25">
      <c r="A698" s="17">
        <v>39818</v>
      </c>
      <c r="B698">
        <v>1628.03</v>
      </c>
      <c r="C698">
        <f t="shared" si="32"/>
        <v>-2.560944976443021E-3</v>
      </c>
      <c r="D698" s="18">
        <f t="shared" si="33"/>
        <v>7.3807290414036608E-4</v>
      </c>
      <c r="E698" s="18">
        <f t="shared" si="34"/>
        <v>7.2025820560014786</v>
      </c>
    </row>
    <row r="699" spans="1:5" x14ac:dyDescent="0.25">
      <c r="A699" s="17">
        <v>39819</v>
      </c>
      <c r="B699">
        <v>1652.38</v>
      </c>
      <c r="C699">
        <f t="shared" si="32"/>
        <v>1.4956726841643052E-2</v>
      </c>
      <c r="D699" s="18">
        <f t="shared" si="33"/>
        <v>6.6334091481423229E-4</v>
      </c>
      <c r="E699" s="18">
        <f t="shared" si="34"/>
        <v>6.9809836286767259</v>
      </c>
    </row>
    <row r="700" spans="1:5" x14ac:dyDescent="0.25">
      <c r="A700" s="17">
        <v>39820</v>
      </c>
      <c r="B700">
        <v>1599.06</v>
      </c>
      <c r="C700">
        <f t="shared" si="32"/>
        <v>-3.2268606494874161E-2</v>
      </c>
      <c r="D700" s="18">
        <f t="shared" si="33"/>
        <v>6.1842729126176347E-4</v>
      </c>
      <c r="E700" s="18">
        <f t="shared" si="34"/>
        <v>5.7046035459177116</v>
      </c>
    </row>
    <row r="701" spans="1:5" x14ac:dyDescent="0.25">
      <c r="A701" s="17">
        <v>39821</v>
      </c>
      <c r="B701">
        <v>1617.01</v>
      </c>
      <c r="C701">
        <f t="shared" si="32"/>
        <v>1.1225344890122975E-2</v>
      </c>
      <c r="D701" s="18">
        <f t="shared" si="33"/>
        <v>6.6162445629245367E-4</v>
      </c>
      <c r="E701" s="18">
        <f t="shared" si="34"/>
        <v>7.130359441509639</v>
      </c>
    </row>
    <row r="702" spans="1:5" x14ac:dyDescent="0.25">
      <c r="A702" s="17">
        <v>39822</v>
      </c>
      <c r="B702">
        <v>1571.59</v>
      </c>
      <c r="C702">
        <f t="shared" si="32"/>
        <v>-2.808888009350596E-2</v>
      </c>
      <c r="D702" s="18">
        <f t="shared" si="33"/>
        <v>6.0690557140719525E-4</v>
      </c>
      <c r="E702" s="18">
        <f t="shared" si="34"/>
        <v>6.1071242588731396</v>
      </c>
    </row>
    <row r="703" spans="1:5" x14ac:dyDescent="0.25">
      <c r="A703" s="17">
        <v>39825</v>
      </c>
      <c r="B703">
        <v>1538.79</v>
      </c>
      <c r="C703">
        <f t="shared" si="32"/>
        <v>-2.0870583294625159E-2</v>
      </c>
      <c r="D703" s="18">
        <f t="shared" si="33"/>
        <v>6.2550694210352969E-4</v>
      </c>
      <c r="E703" s="18">
        <f t="shared" si="34"/>
        <v>6.6805829612566692</v>
      </c>
    </row>
    <row r="704" spans="1:5" x14ac:dyDescent="0.25">
      <c r="A704" s="17">
        <v>39826</v>
      </c>
      <c r="B704">
        <v>1546.46</v>
      </c>
      <c r="C704">
        <f t="shared" si="32"/>
        <v>4.984435822951847E-3</v>
      </c>
      <c r="D704" s="18">
        <f t="shared" si="33"/>
        <v>6.0610401065837988E-4</v>
      </c>
      <c r="E704" s="18">
        <f t="shared" si="34"/>
        <v>7.3674682967438407</v>
      </c>
    </row>
    <row r="705" spans="1:5" x14ac:dyDescent="0.25">
      <c r="A705" s="17">
        <v>39827</v>
      </c>
      <c r="B705">
        <v>1489.64</v>
      </c>
      <c r="C705">
        <f t="shared" si="32"/>
        <v>-3.674197845401752E-2</v>
      </c>
      <c r="D705" s="18">
        <f t="shared" si="33"/>
        <v>5.4672217459368958E-4</v>
      </c>
      <c r="E705" s="18">
        <f t="shared" si="34"/>
        <v>5.0423577435292621</v>
      </c>
    </row>
    <row r="706" spans="1:5" x14ac:dyDescent="0.25">
      <c r="A706" s="17">
        <v>39828</v>
      </c>
      <c r="B706">
        <v>1511.84</v>
      </c>
      <c r="C706">
        <f t="shared" si="32"/>
        <v>1.4902929566875094E-2</v>
      </c>
      <c r="D706" s="18">
        <f t="shared" si="33"/>
        <v>6.2878279477832089E-4</v>
      </c>
      <c r="E706" s="18">
        <f t="shared" si="34"/>
        <v>7.0185068247855709</v>
      </c>
    </row>
    <row r="707" spans="1:5" x14ac:dyDescent="0.25">
      <c r="A707" s="17">
        <v>39829</v>
      </c>
      <c r="B707">
        <v>1529.33</v>
      </c>
      <c r="C707">
        <f t="shared" si="32"/>
        <v>1.15686845168801E-2</v>
      </c>
      <c r="D707" s="18">
        <f t="shared" si="33"/>
        <v>5.8723554344249573E-4</v>
      </c>
      <c r="E707" s="18">
        <f t="shared" si="34"/>
        <v>7.2121786241641948</v>
      </c>
    </row>
    <row r="708" spans="1:5" x14ac:dyDescent="0.25">
      <c r="A708" s="17">
        <v>39833</v>
      </c>
      <c r="B708">
        <v>1440.86</v>
      </c>
      <c r="C708">
        <f t="shared" si="32"/>
        <v>-5.7848861919925741E-2</v>
      </c>
      <c r="D708" s="18">
        <f t="shared" si="33"/>
        <v>5.4091579661244397E-4</v>
      </c>
      <c r="E708" s="18">
        <f t="shared" si="34"/>
        <v>1.335533871192931</v>
      </c>
    </row>
    <row r="709" spans="1:5" x14ac:dyDescent="0.25">
      <c r="A709" s="17">
        <v>39834</v>
      </c>
      <c r="B709">
        <v>1507.07</v>
      </c>
      <c r="C709">
        <f t="shared" si="32"/>
        <v>4.5951723276376637E-2</v>
      </c>
      <c r="D709" s="18">
        <f t="shared" si="33"/>
        <v>8.2753515022492658E-4</v>
      </c>
      <c r="E709" s="18">
        <f t="shared" si="34"/>
        <v>4.5454321681862409</v>
      </c>
    </row>
    <row r="710" spans="1:5" x14ac:dyDescent="0.25">
      <c r="A710" s="17">
        <v>39835</v>
      </c>
      <c r="B710">
        <v>1465.49</v>
      </c>
      <c r="C710">
        <f t="shared" ref="C710:C773" si="35">(B710-B709)/B709</f>
        <v>-2.7589959325047892E-2</v>
      </c>
      <c r="D710" s="18">
        <f t="shared" si="33"/>
        <v>9.587120457405985E-4</v>
      </c>
      <c r="E710" s="18">
        <f t="shared" si="34"/>
        <v>6.1559317976963976</v>
      </c>
    </row>
    <row r="711" spans="1:5" x14ac:dyDescent="0.25">
      <c r="A711" s="17">
        <v>39836</v>
      </c>
      <c r="B711">
        <v>1477.29</v>
      </c>
      <c r="C711">
        <f t="shared" si="35"/>
        <v>8.0519143767613256E-3</v>
      </c>
      <c r="D711" s="18">
        <f t="shared" si="33"/>
        <v>9.3853468602532312E-4</v>
      </c>
      <c r="E711" s="18">
        <f t="shared" si="34"/>
        <v>6.9021114372296832</v>
      </c>
    </row>
    <row r="712" spans="1:5" x14ac:dyDescent="0.25">
      <c r="A712" s="17">
        <v>39839</v>
      </c>
      <c r="B712">
        <v>1489.46</v>
      </c>
      <c r="C712">
        <f t="shared" si="35"/>
        <v>8.2380575242505354E-3</v>
      </c>
      <c r="D712" s="18">
        <f t="shared" si="33"/>
        <v>8.4927679174778164E-4</v>
      </c>
      <c r="E712" s="18">
        <f t="shared" si="34"/>
        <v>6.9912155412407317</v>
      </c>
    </row>
    <row r="713" spans="1:5" x14ac:dyDescent="0.25">
      <c r="A713" s="17">
        <v>39840</v>
      </c>
      <c r="B713">
        <v>1504.9</v>
      </c>
      <c r="C713">
        <f t="shared" si="35"/>
        <v>1.0366172975440801E-2</v>
      </c>
      <c r="D713" s="18">
        <f t="shared" si="33"/>
        <v>7.6944731980644156E-4</v>
      </c>
      <c r="E713" s="18">
        <f t="shared" si="34"/>
        <v>7.0301825777352551</v>
      </c>
    </row>
    <row r="714" spans="1:5" x14ac:dyDescent="0.25">
      <c r="A714" s="17">
        <v>39841</v>
      </c>
      <c r="B714">
        <v>1558.34</v>
      </c>
      <c r="C714">
        <f t="shared" si="35"/>
        <v>3.5510665160475664E-2</v>
      </c>
      <c r="D714" s="18">
        <f t="shared" si="33"/>
        <v>7.0181801735718643E-4</v>
      </c>
      <c r="E714" s="18">
        <f t="shared" si="34"/>
        <v>5.4650638842527011</v>
      </c>
    </row>
    <row r="715" spans="1:5" x14ac:dyDescent="0.25">
      <c r="A715" s="17">
        <v>39842</v>
      </c>
      <c r="B715">
        <v>1507.84</v>
      </c>
      <c r="C715">
        <f t="shared" si="35"/>
        <v>-3.240627847581401E-2</v>
      </c>
      <c r="D715" s="18">
        <f t="shared" si="33"/>
        <v>7.589451590648737E-4</v>
      </c>
      <c r="E715" s="18">
        <f t="shared" si="34"/>
        <v>5.7998619740035213</v>
      </c>
    </row>
    <row r="716" spans="1:5" x14ac:dyDescent="0.25">
      <c r="A716" s="17">
        <v>39843</v>
      </c>
      <c r="B716">
        <v>1476.42</v>
      </c>
      <c r="C716">
        <f t="shared" si="35"/>
        <v>-2.083775466893029E-2</v>
      </c>
      <c r="D716" s="18">
        <f t="shared" si="33"/>
        <v>7.8869655829259507E-4</v>
      </c>
      <c r="E716" s="18">
        <f t="shared" si="34"/>
        <v>6.5945850767534697</v>
      </c>
    </row>
    <row r="717" spans="1:5" x14ac:dyDescent="0.25">
      <c r="A717" s="17">
        <v>39846</v>
      </c>
      <c r="B717">
        <v>1494.43</v>
      </c>
      <c r="C717">
        <f t="shared" si="35"/>
        <v>1.2198425922163064E-2</v>
      </c>
      <c r="D717" s="18">
        <f t="shared" si="33"/>
        <v>7.5248218929876336E-4</v>
      </c>
      <c r="E717" s="18">
        <f t="shared" si="34"/>
        <v>6.9943855665358718</v>
      </c>
    </row>
    <row r="718" spans="1:5" x14ac:dyDescent="0.25">
      <c r="A718" s="17">
        <v>39847</v>
      </c>
      <c r="B718">
        <v>1516.3</v>
      </c>
      <c r="C718">
        <f t="shared" si="35"/>
        <v>1.463434219066794E-2</v>
      </c>
      <c r="D718" s="18">
        <f t="shared" si="33"/>
        <v>6.9080979060858892E-4</v>
      </c>
      <c r="E718" s="18">
        <f t="shared" si="34"/>
        <v>6.9676273127039554</v>
      </c>
    </row>
    <row r="719" spans="1:5" x14ac:dyDescent="0.25">
      <c r="A719" s="17">
        <v>39848</v>
      </c>
      <c r="B719">
        <v>1515.05</v>
      </c>
      <c r="C719">
        <f t="shared" si="35"/>
        <v>-8.2437512365626862E-4</v>
      </c>
      <c r="D719" s="18">
        <f t="shared" si="33"/>
        <v>6.4211534643451341E-4</v>
      </c>
      <c r="E719" s="18">
        <f t="shared" si="34"/>
        <v>7.34968423505424</v>
      </c>
    </row>
    <row r="720" spans="1:5" x14ac:dyDescent="0.25">
      <c r="A720" s="17">
        <v>39849</v>
      </c>
      <c r="B720">
        <v>1546.24</v>
      </c>
      <c r="C720">
        <f t="shared" si="35"/>
        <v>2.0586779314214088E-2</v>
      </c>
      <c r="D720" s="18">
        <f t="shared" si="33"/>
        <v>5.7658585648698605E-4</v>
      </c>
      <c r="E720" s="18">
        <f t="shared" si="34"/>
        <v>6.7233431551082399</v>
      </c>
    </row>
    <row r="721" spans="1:5" x14ac:dyDescent="0.25">
      <c r="A721" s="17">
        <v>39850</v>
      </c>
      <c r="B721">
        <v>1591.71</v>
      </c>
      <c r="C721">
        <f t="shared" si="35"/>
        <v>2.9406819122516574E-2</v>
      </c>
      <c r="D721" s="18">
        <f t="shared" si="33"/>
        <v>5.6097873659737257E-4</v>
      </c>
      <c r="E721" s="18">
        <f t="shared" si="34"/>
        <v>5.9443056504812724</v>
      </c>
    </row>
    <row r="722" spans="1:5" x14ac:dyDescent="0.25">
      <c r="A722" s="17">
        <v>39853</v>
      </c>
      <c r="B722">
        <v>1591.56</v>
      </c>
      <c r="C722">
        <f t="shared" si="35"/>
        <v>-9.4238272047100885E-5</v>
      </c>
      <c r="D722" s="18">
        <f t="shared" si="33"/>
        <v>5.9201332957972057E-4</v>
      </c>
      <c r="E722" s="18">
        <f t="shared" si="34"/>
        <v>7.4319664060505097</v>
      </c>
    </row>
    <row r="723" spans="1:5" x14ac:dyDescent="0.25">
      <c r="A723" s="17">
        <v>39854</v>
      </c>
      <c r="B723">
        <v>1524.73</v>
      </c>
      <c r="C723">
        <f t="shared" si="35"/>
        <v>-4.1990248561160078E-2</v>
      </c>
      <c r="D723" s="18">
        <f t="shared" si="33"/>
        <v>5.315337734505259E-4</v>
      </c>
      <c r="E723" s="18">
        <f t="shared" si="34"/>
        <v>4.2225868244007003</v>
      </c>
    </row>
    <row r="724" spans="1:5" x14ac:dyDescent="0.25">
      <c r="A724" s="17">
        <v>39855</v>
      </c>
      <c r="B724">
        <v>1530.5</v>
      </c>
      <c r="C724">
        <f t="shared" si="35"/>
        <v>3.7842765604401969E-3</v>
      </c>
      <c r="D724" s="18">
        <f t="shared" si="33"/>
        <v>6.5735964548723532E-4</v>
      </c>
      <c r="E724" s="18">
        <f t="shared" si="34"/>
        <v>7.3054940262322559</v>
      </c>
    </row>
    <row r="725" spans="1:5" x14ac:dyDescent="0.25">
      <c r="A725" s="17">
        <v>39856</v>
      </c>
      <c r="B725">
        <v>1541.71</v>
      </c>
      <c r="C725">
        <f t="shared" si="35"/>
        <v>7.324403789611262E-3</v>
      </c>
      <c r="D725" s="18">
        <f t="shared" si="33"/>
        <v>5.9166637728336462E-4</v>
      </c>
      <c r="E725" s="18">
        <f t="shared" si="34"/>
        <v>7.3418967879985955</v>
      </c>
    </row>
    <row r="726" spans="1:5" x14ac:dyDescent="0.25">
      <c r="A726" s="17">
        <v>39857</v>
      </c>
      <c r="B726">
        <v>1534.36</v>
      </c>
      <c r="C726">
        <f t="shared" si="35"/>
        <v>-4.7674335640296396E-3</v>
      </c>
      <c r="D726" s="18">
        <f t="shared" si="33"/>
        <v>5.3670195970700126E-4</v>
      </c>
      <c r="E726" s="18">
        <f t="shared" si="34"/>
        <v>7.4877193139956262</v>
      </c>
    </row>
    <row r="727" spans="1:5" x14ac:dyDescent="0.25">
      <c r="A727" s="17">
        <v>39861</v>
      </c>
      <c r="B727">
        <v>1470.66</v>
      </c>
      <c r="C727">
        <f t="shared" si="35"/>
        <v>-4.1515680805026087E-2</v>
      </c>
      <c r="D727" s="18">
        <f t="shared" si="33"/>
        <v>4.8419409183227845E-4</v>
      </c>
      <c r="E727" s="18">
        <f t="shared" si="34"/>
        <v>4.0733948443332002</v>
      </c>
    </row>
    <row r="728" spans="1:5" x14ac:dyDescent="0.25">
      <c r="A728" s="17">
        <v>39862</v>
      </c>
      <c r="B728">
        <v>1467.97</v>
      </c>
      <c r="C728">
        <f t="shared" si="35"/>
        <v>-1.8291107393959545E-3</v>
      </c>
      <c r="D728" s="18">
        <f t="shared" si="33"/>
        <v>6.1080766944299626E-4</v>
      </c>
      <c r="E728" s="18">
        <f t="shared" si="34"/>
        <v>7.395251014935595</v>
      </c>
    </row>
    <row r="729" spans="1:5" x14ac:dyDescent="0.25">
      <c r="A729" s="17">
        <v>39863</v>
      </c>
      <c r="B729">
        <v>1442.82</v>
      </c>
      <c r="C729">
        <f t="shared" si="35"/>
        <v>-1.7132502707821066E-2</v>
      </c>
      <c r="D729" s="18">
        <f t="shared" ref="D729:D792" si="36">$H$1*D728+(1-$H$1)*C728*C728</f>
        <v>5.4874895752577855E-4</v>
      </c>
      <c r="E729" s="18">
        <f t="shared" ref="E729:E792" si="37">-LN(D729)-C729*C729/D729</f>
        <v>6.9729752670660519</v>
      </c>
    </row>
    <row r="730" spans="1:5" x14ac:dyDescent="0.25">
      <c r="A730" s="17">
        <v>39864</v>
      </c>
      <c r="B730">
        <v>1441.23</v>
      </c>
      <c r="C730">
        <f t="shared" si="35"/>
        <v>-1.1020085665571023E-3</v>
      </c>
      <c r="D730" s="18">
        <f t="shared" si="36"/>
        <v>5.2267487331361163E-4</v>
      </c>
      <c r="E730" s="18">
        <f t="shared" si="37"/>
        <v>7.5542274676697412</v>
      </c>
    </row>
    <row r="731" spans="1:5" x14ac:dyDescent="0.25">
      <c r="A731" s="17">
        <v>39867</v>
      </c>
      <c r="B731">
        <v>1387.72</v>
      </c>
      <c r="C731">
        <f t="shared" si="35"/>
        <v>-3.7128008714778345E-2</v>
      </c>
      <c r="D731" s="18">
        <f t="shared" si="36"/>
        <v>4.6940213752778783E-4</v>
      </c>
      <c r="E731" s="18">
        <f t="shared" si="37"/>
        <v>4.7273597240808662</v>
      </c>
    </row>
    <row r="732" spans="1:5" x14ac:dyDescent="0.25">
      <c r="A732" s="17">
        <v>39868</v>
      </c>
      <c r="B732">
        <v>1441.83</v>
      </c>
      <c r="C732">
        <f t="shared" si="35"/>
        <v>3.899201568039655E-2</v>
      </c>
      <c r="D732" s="18">
        <f t="shared" si="36"/>
        <v>5.6227504063816101E-4</v>
      </c>
      <c r="E732" s="18">
        <f t="shared" si="37"/>
        <v>4.7795450828961368</v>
      </c>
    </row>
    <row r="733" spans="1:5" x14ac:dyDescent="0.25">
      <c r="A733" s="17">
        <v>39869</v>
      </c>
      <c r="B733">
        <v>1425.43</v>
      </c>
      <c r="C733">
        <f t="shared" si="35"/>
        <v>-1.1374433879167353E-2</v>
      </c>
      <c r="D733" s="18">
        <f t="shared" si="36"/>
        <v>6.6015538376734315E-4</v>
      </c>
      <c r="E733" s="18">
        <f t="shared" si="37"/>
        <v>7.1270545724532308</v>
      </c>
    </row>
    <row r="734" spans="1:5" x14ac:dyDescent="0.25">
      <c r="A734" s="17">
        <v>39870</v>
      </c>
      <c r="B734">
        <v>1391.47</v>
      </c>
      <c r="C734">
        <f t="shared" si="35"/>
        <v>-2.3824389833243326E-2</v>
      </c>
      <c r="D734" s="18">
        <f t="shared" si="36"/>
        <v>6.0593079812423106E-4</v>
      </c>
      <c r="E734" s="18">
        <f t="shared" si="37"/>
        <v>6.4720015793452053</v>
      </c>
    </row>
    <row r="735" spans="1:5" x14ac:dyDescent="0.25">
      <c r="A735" s="17">
        <v>39871</v>
      </c>
      <c r="B735">
        <v>1377.84</v>
      </c>
      <c r="C735">
        <f t="shared" si="35"/>
        <v>-9.7953962356357727E-3</v>
      </c>
      <c r="D735" s="18">
        <f t="shared" si="36"/>
        <v>6.0201505752080194E-4</v>
      </c>
      <c r="E735" s="18">
        <f t="shared" si="37"/>
        <v>7.2558470580670171</v>
      </c>
    </row>
    <row r="736" spans="1:5" x14ac:dyDescent="0.25">
      <c r="A736" s="17">
        <v>39874</v>
      </c>
      <c r="B736">
        <v>1322.85</v>
      </c>
      <c r="C736">
        <f t="shared" si="35"/>
        <v>-3.9910294373802481E-2</v>
      </c>
      <c r="D736" s="18">
        <f t="shared" si="36"/>
        <v>5.5031510328179762E-4</v>
      </c>
      <c r="E736" s="18">
        <f t="shared" si="37"/>
        <v>4.6106203245231363</v>
      </c>
    </row>
    <row r="737" spans="1:5" x14ac:dyDescent="0.25">
      <c r="A737" s="17">
        <v>39875</v>
      </c>
      <c r="B737">
        <v>1321.01</v>
      </c>
      <c r="C737">
        <f t="shared" si="35"/>
        <v>-1.3909362361567209E-3</v>
      </c>
      <c r="D737" s="18">
        <f t="shared" si="36"/>
        <v>6.5681926035891336E-4</v>
      </c>
      <c r="E737" s="18">
        <f t="shared" si="37"/>
        <v>7.3251561110365619</v>
      </c>
    </row>
    <row r="738" spans="1:5" x14ac:dyDescent="0.25">
      <c r="A738" s="17">
        <v>39876</v>
      </c>
      <c r="B738">
        <v>1353.74</v>
      </c>
      <c r="C738">
        <f t="shared" si="35"/>
        <v>2.4776496771409768E-2</v>
      </c>
      <c r="D738" s="18">
        <f t="shared" si="36"/>
        <v>5.899158318577114E-4</v>
      </c>
      <c r="E738" s="18">
        <f t="shared" si="37"/>
        <v>6.3949164877062605</v>
      </c>
    </row>
    <row r="739" spans="1:5" x14ac:dyDescent="0.25">
      <c r="A739" s="17">
        <v>39877</v>
      </c>
      <c r="B739">
        <v>1299.5899999999999</v>
      </c>
      <c r="C739">
        <f t="shared" si="35"/>
        <v>-4.0000295477713659E-2</v>
      </c>
      <c r="D739" s="18">
        <f t="shared" si="36"/>
        <v>5.9236349469839406E-4</v>
      </c>
      <c r="E739" s="18">
        <f t="shared" si="37"/>
        <v>4.7303059641441969</v>
      </c>
    </row>
    <row r="740" spans="1:5" x14ac:dyDescent="0.25">
      <c r="A740" s="17">
        <v>39878</v>
      </c>
      <c r="B740">
        <v>1293.8499999999999</v>
      </c>
      <c r="C740">
        <f t="shared" si="35"/>
        <v>-4.4167775990889505E-3</v>
      </c>
      <c r="D740" s="18">
        <f t="shared" si="36"/>
        <v>6.9530670457686021E-4</v>
      </c>
      <c r="E740" s="18">
        <f t="shared" si="37"/>
        <v>7.2431009336913332</v>
      </c>
    </row>
    <row r="741" spans="1:5" x14ac:dyDescent="0.25">
      <c r="A741" s="17">
        <v>39881</v>
      </c>
      <c r="B741">
        <v>1268.6400000000001</v>
      </c>
      <c r="C741">
        <f t="shared" si="35"/>
        <v>-1.9484484291069144E-2</v>
      </c>
      <c r="D741" s="18">
        <f t="shared" si="36"/>
        <v>6.2626666552308152E-4</v>
      </c>
      <c r="E741" s="18">
        <f t="shared" si="37"/>
        <v>6.7695306609510464</v>
      </c>
    </row>
    <row r="742" spans="1:5" x14ac:dyDescent="0.25">
      <c r="A742" s="17">
        <v>39882</v>
      </c>
      <c r="B742">
        <v>1358.28</v>
      </c>
      <c r="C742">
        <f t="shared" si="35"/>
        <v>7.0658342792281392E-2</v>
      </c>
      <c r="D742" s="18">
        <f t="shared" si="36"/>
        <v>6.0107165026944507E-4</v>
      </c>
      <c r="E742" s="18">
        <f t="shared" si="37"/>
        <v>-0.88937042159359869</v>
      </c>
    </row>
    <row r="743" spans="1:5" x14ac:dyDescent="0.25">
      <c r="A743" s="17">
        <v>39883</v>
      </c>
      <c r="B743">
        <v>1371.64</v>
      </c>
      <c r="C743">
        <f t="shared" si="35"/>
        <v>9.8359690196425827E-3</v>
      </c>
      <c r="D743" s="18">
        <f t="shared" si="36"/>
        <v>1.0497131612152849E-3</v>
      </c>
      <c r="E743" s="18">
        <f t="shared" si="37"/>
        <v>6.7670738339204775</v>
      </c>
    </row>
    <row r="744" spans="1:5" x14ac:dyDescent="0.25">
      <c r="A744" s="17">
        <v>39884</v>
      </c>
      <c r="B744">
        <v>1426.1</v>
      </c>
      <c r="C744">
        <f t="shared" si="35"/>
        <v>3.9704295587763408E-2</v>
      </c>
      <c r="D744" s="18">
        <f t="shared" si="36"/>
        <v>9.5235745095142901E-4</v>
      </c>
      <c r="E744" s="18">
        <f t="shared" si="37"/>
        <v>5.3012766305790802</v>
      </c>
    </row>
    <row r="745" spans="1:5" x14ac:dyDescent="0.25">
      <c r="A745" s="17">
        <v>39885</v>
      </c>
      <c r="B745">
        <v>1431.5</v>
      </c>
      <c r="C745">
        <f t="shared" si="35"/>
        <v>3.7865507327677519E-3</v>
      </c>
      <c r="D745" s="18">
        <f t="shared" si="36"/>
        <v>1.0161132160458075E-3</v>
      </c>
      <c r="E745" s="18">
        <f t="shared" si="37"/>
        <v>6.8776599036016011</v>
      </c>
    </row>
    <row r="746" spans="1:5" x14ac:dyDescent="0.25">
      <c r="A746" s="17">
        <v>39888</v>
      </c>
      <c r="B746">
        <v>1404.02</v>
      </c>
      <c r="C746">
        <f t="shared" si="35"/>
        <v>-1.9196646873908499E-2</v>
      </c>
      <c r="D746" s="18">
        <f t="shared" si="36"/>
        <v>9.1377121073342069E-4</v>
      </c>
      <c r="E746" s="18">
        <f t="shared" si="37"/>
        <v>6.5946442087943673</v>
      </c>
    </row>
    <row r="747" spans="1:5" x14ac:dyDescent="0.25">
      <c r="A747" s="17">
        <v>39889</v>
      </c>
      <c r="B747">
        <v>1462.11</v>
      </c>
      <c r="C747">
        <f t="shared" si="35"/>
        <v>4.1374054500648079E-2</v>
      </c>
      <c r="D747" s="18">
        <f t="shared" si="36"/>
        <v>8.5806710175522394E-4</v>
      </c>
      <c r="E747" s="18">
        <f t="shared" si="37"/>
        <v>5.0658649440074228</v>
      </c>
    </row>
    <row r="748" spans="1:5" x14ac:dyDescent="0.25">
      <c r="A748" s="17">
        <v>39890</v>
      </c>
      <c r="B748">
        <v>1491.22</v>
      </c>
      <c r="C748">
        <f t="shared" si="35"/>
        <v>1.990958272633395E-2</v>
      </c>
      <c r="D748" s="18">
        <f t="shared" si="36"/>
        <v>9.452862703590208E-4</v>
      </c>
      <c r="E748" s="18">
        <f t="shared" si="37"/>
        <v>6.544687886339446</v>
      </c>
    </row>
    <row r="749" spans="1:5" x14ac:dyDescent="0.25">
      <c r="A749" s="17">
        <v>39891</v>
      </c>
      <c r="B749">
        <v>1483.48</v>
      </c>
      <c r="C749">
        <f t="shared" si="35"/>
        <v>-5.1903810302973462E-3</v>
      </c>
      <c r="D749" s="18">
        <f t="shared" si="36"/>
        <v>8.8921082516330279E-4</v>
      </c>
      <c r="E749" s="18">
        <f t="shared" si="37"/>
        <v>6.9948796125234072</v>
      </c>
    </row>
    <row r="750" spans="1:5" x14ac:dyDescent="0.25">
      <c r="A750" s="17">
        <v>39892</v>
      </c>
      <c r="B750">
        <v>1457.27</v>
      </c>
      <c r="C750">
        <f t="shared" si="35"/>
        <v>-1.7667915981341195E-2</v>
      </c>
      <c r="D750" s="18">
        <f t="shared" si="36"/>
        <v>8.0112068742831056E-4</v>
      </c>
      <c r="E750" s="18">
        <f t="shared" si="37"/>
        <v>6.7398507247304966</v>
      </c>
    </row>
    <row r="751" spans="1:5" x14ac:dyDescent="0.25">
      <c r="A751" s="17">
        <v>39895</v>
      </c>
      <c r="B751">
        <v>1555.77</v>
      </c>
      <c r="C751">
        <f t="shared" si="35"/>
        <v>6.7592141470008985E-2</v>
      </c>
      <c r="D751" s="18">
        <f t="shared" si="36"/>
        <v>7.5116766364301496E-4</v>
      </c>
      <c r="E751" s="18">
        <f t="shared" si="37"/>
        <v>1.1117540649764734</v>
      </c>
    </row>
    <row r="752" spans="1:5" x14ac:dyDescent="0.25">
      <c r="A752" s="17">
        <v>39896</v>
      </c>
      <c r="B752">
        <v>1516.52</v>
      </c>
      <c r="C752">
        <f t="shared" si="35"/>
        <v>-2.5228664905480886E-2</v>
      </c>
      <c r="D752" s="18">
        <f t="shared" si="36"/>
        <v>1.1411689818113676E-3</v>
      </c>
      <c r="E752" s="18">
        <f t="shared" si="37"/>
        <v>6.2179534045750664</v>
      </c>
    </row>
    <row r="753" spans="1:5" x14ac:dyDescent="0.25">
      <c r="A753" s="17">
        <v>39897</v>
      </c>
      <c r="B753">
        <v>1528.95</v>
      </c>
      <c r="C753">
        <f t="shared" si="35"/>
        <v>8.1963970142168007E-3</v>
      </c>
      <c r="D753" s="18">
        <f t="shared" si="36"/>
        <v>1.0896101953179302E-3</v>
      </c>
      <c r="E753" s="18">
        <f t="shared" si="37"/>
        <v>6.7602793411050568</v>
      </c>
    </row>
    <row r="754" spans="1:5" x14ac:dyDescent="0.25">
      <c r="A754" s="17">
        <v>39898</v>
      </c>
      <c r="B754">
        <v>1587</v>
      </c>
      <c r="C754">
        <f t="shared" si="35"/>
        <v>3.7967232414402009E-2</v>
      </c>
      <c r="D754" s="18">
        <f t="shared" si="36"/>
        <v>9.8515816183270682E-4</v>
      </c>
      <c r="E754" s="18">
        <f t="shared" si="37"/>
        <v>5.4594806329684609</v>
      </c>
    </row>
    <row r="755" spans="1:5" x14ac:dyDescent="0.25">
      <c r="A755" s="17">
        <v>39899</v>
      </c>
      <c r="B755">
        <v>1545.2</v>
      </c>
      <c r="C755">
        <f t="shared" si="35"/>
        <v>-2.6339004410838029E-2</v>
      </c>
      <c r="D755" s="18">
        <f t="shared" si="36"/>
        <v>1.0317794351297196E-3</v>
      </c>
      <c r="E755" s="18">
        <f t="shared" si="37"/>
        <v>6.2040949187906129</v>
      </c>
    </row>
    <row r="756" spans="1:5" x14ac:dyDescent="0.25">
      <c r="A756" s="17">
        <v>39902</v>
      </c>
      <c r="B756">
        <v>1501.8</v>
      </c>
      <c r="C756">
        <f t="shared" si="35"/>
        <v>-2.8086979031840598E-2</v>
      </c>
      <c r="D756" s="18">
        <f t="shared" si="36"/>
        <v>9.9724543066187455E-4</v>
      </c>
      <c r="E756" s="18">
        <f t="shared" si="37"/>
        <v>6.1194562354963722</v>
      </c>
    </row>
    <row r="757" spans="1:5" x14ac:dyDescent="0.25">
      <c r="A757" s="17">
        <v>39903</v>
      </c>
      <c r="B757">
        <v>1528.59</v>
      </c>
      <c r="C757">
        <f t="shared" si="35"/>
        <v>1.7838593687574886E-2</v>
      </c>
      <c r="D757" s="18">
        <f t="shared" si="36"/>
        <v>9.7595851957595677E-4</v>
      </c>
      <c r="E757" s="18">
        <f t="shared" si="37"/>
        <v>6.6060362212300028</v>
      </c>
    </row>
    <row r="758" spans="1:5" x14ac:dyDescent="0.25">
      <c r="A758" s="17">
        <v>39904</v>
      </c>
      <c r="B758">
        <v>1551.6</v>
      </c>
      <c r="C758">
        <f t="shared" si="35"/>
        <v>1.505308814005063E-2</v>
      </c>
      <c r="D758" s="18">
        <f t="shared" si="36"/>
        <v>9.087630609817195E-4</v>
      </c>
      <c r="E758" s="18">
        <f t="shared" si="37"/>
        <v>6.7540812259524063</v>
      </c>
    </row>
    <row r="759" spans="1:5" x14ac:dyDescent="0.25">
      <c r="A759" s="17">
        <v>39905</v>
      </c>
      <c r="B759">
        <v>1602.63</v>
      </c>
      <c r="C759">
        <f t="shared" si="35"/>
        <v>3.2888631090487369E-2</v>
      </c>
      <c r="D759" s="18">
        <f t="shared" si="36"/>
        <v>8.3907237935356544E-4</v>
      </c>
      <c r="E759" s="18">
        <f t="shared" si="37"/>
        <v>5.7940970793654607</v>
      </c>
    </row>
    <row r="760" spans="1:5" x14ac:dyDescent="0.25">
      <c r="A760" s="17">
        <v>39906</v>
      </c>
      <c r="B760">
        <v>1621.87</v>
      </c>
      <c r="C760">
        <f t="shared" si="35"/>
        <v>1.2005266343447821E-2</v>
      </c>
      <c r="D760" s="18">
        <f t="shared" si="36"/>
        <v>8.6385549700838038E-4</v>
      </c>
      <c r="E760" s="18">
        <f t="shared" si="37"/>
        <v>6.8872641619519905</v>
      </c>
    </row>
    <row r="761" spans="1:5" x14ac:dyDescent="0.25">
      <c r="A761" s="17">
        <v>39909</v>
      </c>
      <c r="B761">
        <v>1606.71</v>
      </c>
      <c r="C761">
        <f t="shared" si="35"/>
        <v>-9.347234981841859E-3</v>
      </c>
      <c r="D761" s="18">
        <f t="shared" si="36"/>
        <v>7.9032751051154294E-4</v>
      </c>
      <c r="E761" s="18">
        <f t="shared" si="37"/>
        <v>7.032513007286278</v>
      </c>
    </row>
    <row r="762" spans="1:5" x14ac:dyDescent="0.25">
      <c r="A762" s="17">
        <v>39910</v>
      </c>
      <c r="B762">
        <v>1561.61</v>
      </c>
      <c r="C762">
        <f t="shared" si="35"/>
        <v>-2.8069782350268645E-2</v>
      </c>
      <c r="D762" s="18">
        <f t="shared" si="36"/>
        <v>7.1851299997546987E-4</v>
      </c>
      <c r="E762" s="18">
        <f t="shared" si="37"/>
        <v>6.1417388323572792</v>
      </c>
    </row>
    <row r="763" spans="1:5" x14ac:dyDescent="0.25">
      <c r="A763" s="17">
        <v>39911</v>
      </c>
      <c r="B763">
        <v>1590.66</v>
      </c>
      <c r="C763">
        <f t="shared" si="35"/>
        <v>1.8602596038703765E-2</v>
      </c>
      <c r="D763" s="18">
        <f t="shared" si="36"/>
        <v>7.2560291614834664E-4</v>
      </c>
      <c r="E763" s="18">
        <f t="shared" si="37"/>
        <v>6.7515848334411457</v>
      </c>
    </row>
    <row r="764" spans="1:5" x14ac:dyDescent="0.25">
      <c r="A764" s="17">
        <v>39912</v>
      </c>
      <c r="B764">
        <v>1652.54</v>
      </c>
      <c r="C764">
        <f t="shared" si="35"/>
        <v>3.8902090955955315E-2</v>
      </c>
      <c r="D764" s="18">
        <f t="shared" si="36"/>
        <v>6.8682821770209496E-4</v>
      </c>
      <c r="E764" s="18">
        <f t="shared" si="37"/>
        <v>5.0800039426990367</v>
      </c>
    </row>
    <row r="765" spans="1:5" x14ac:dyDescent="0.25">
      <c r="A765" s="17">
        <v>39916</v>
      </c>
      <c r="B765">
        <v>1653.31</v>
      </c>
      <c r="C765">
        <f t="shared" si="35"/>
        <v>4.6594938700423699E-4</v>
      </c>
      <c r="D765" s="18">
        <f t="shared" si="36"/>
        <v>7.7126853289453761E-4</v>
      </c>
      <c r="E765" s="18">
        <f t="shared" si="37"/>
        <v>7.1671924575761974</v>
      </c>
    </row>
    <row r="766" spans="1:5" x14ac:dyDescent="0.25">
      <c r="A766" s="17">
        <v>39917</v>
      </c>
      <c r="B766">
        <v>1625.72</v>
      </c>
      <c r="C766">
        <f t="shared" si="35"/>
        <v>-1.6687735512396294E-2</v>
      </c>
      <c r="D766" s="18">
        <f t="shared" si="36"/>
        <v>6.924974223389606E-4</v>
      </c>
      <c r="E766" s="18">
        <f t="shared" si="37"/>
        <v>6.873066615289078</v>
      </c>
    </row>
    <row r="767" spans="1:5" x14ac:dyDescent="0.25">
      <c r="A767" s="17">
        <v>39918</v>
      </c>
      <c r="B767">
        <v>1626.8</v>
      </c>
      <c r="C767">
        <f t="shared" si="35"/>
        <v>6.6432103929331453E-4</v>
      </c>
      <c r="D767" s="18">
        <f t="shared" si="36"/>
        <v>6.5020118833765308E-4</v>
      </c>
      <c r="E767" s="18">
        <f t="shared" si="37"/>
        <v>7.3375499749280078</v>
      </c>
    </row>
    <row r="768" spans="1:5" x14ac:dyDescent="0.25">
      <c r="A768" s="17">
        <v>39919</v>
      </c>
      <c r="B768">
        <v>1670.44</v>
      </c>
      <c r="C768">
        <f t="shared" si="35"/>
        <v>2.6825670027047027E-2</v>
      </c>
      <c r="D768" s="18">
        <f t="shared" si="36"/>
        <v>5.838213015575671E-4</v>
      </c>
      <c r="E768" s="18">
        <f t="shared" si="37"/>
        <v>6.2133182911746694</v>
      </c>
    </row>
    <row r="769" spans="1:5" x14ac:dyDescent="0.25">
      <c r="A769" s="17">
        <v>39920</v>
      </c>
      <c r="B769">
        <v>1673.07</v>
      </c>
      <c r="C769">
        <f t="shared" si="35"/>
        <v>1.5744354780775614E-3</v>
      </c>
      <c r="D769" s="18">
        <f t="shared" si="36"/>
        <v>5.97694233969889E-4</v>
      </c>
      <c r="E769" s="18">
        <f t="shared" si="37"/>
        <v>7.4182838993894622</v>
      </c>
    </row>
    <row r="770" spans="1:5" x14ac:dyDescent="0.25">
      <c r="A770" s="17">
        <v>39923</v>
      </c>
      <c r="B770">
        <v>1608.21</v>
      </c>
      <c r="C770">
        <f t="shared" si="35"/>
        <v>-3.8767056967132223E-2</v>
      </c>
      <c r="D770" s="18">
        <f t="shared" si="36"/>
        <v>5.368866463275133E-4</v>
      </c>
      <c r="E770" s="18">
        <f t="shared" si="37"/>
        <v>4.7304647045580062</v>
      </c>
    </row>
    <row r="771" spans="1:5" x14ac:dyDescent="0.25">
      <c r="A771" s="17">
        <v>39924</v>
      </c>
      <c r="B771">
        <v>1643.85</v>
      </c>
      <c r="C771">
        <f t="shared" si="35"/>
        <v>2.2161284906821791E-2</v>
      </c>
      <c r="D771" s="18">
        <f t="shared" si="36"/>
        <v>6.3557363084211591E-4</v>
      </c>
      <c r="E771" s="18">
        <f t="shared" si="37"/>
        <v>6.5882593185834271</v>
      </c>
    </row>
    <row r="772" spans="1:5" x14ac:dyDescent="0.25">
      <c r="A772" s="17">
        <v>39925</v>
      </c>
      <c r="B772">
        <v>1646.12</v>
      </c>
      <c r="C772">
        <f t="shared" si="35"/>
        <v>1.3809045837515478E-3</v>
      </c>
      <c r="D772" s="18">
        <f t="shared" si="36"/>
        <v>6.2081641516946136E-4</v>
      </c>
      <c r="E772" s="18">
        <f t="shared" si="37"/>
        <v>7.3814035510780442</v>
      </c>
    </row>
    <row r="773" spans="1:5" x14ac:dyDescent="0.25">
      <c r="A773" s="17">
        <v>39926</v>
      </c>
      <c r="B773">
        <v>1652.21</v>
      </c>
      <c r="C773">
        <f t="shared" si="35"/>
        <v>3.6996087770029802E-3</v>
      </c>
      <c r="D773" s="18">
        <f t="shared" si="36"/>
        <v>5.5758821984918825E-4</v>
      </c>
      <c r="E773" s="18">
        <f t="shared" si="37"/>
        <v>7.4673428484557007</v>
      </c>
    </row>
    <row r="774" spans="1:5" x14ac:dyDescent="0.25">
      <c r="A774" s="17">
        <v>39927</v>
      </c>
      <c r="B774">
        <v>1694.29</v>
      </c>
      <c r="C774">
        <f t="shared" ref="C774:C837" si="38">(B774-B773)/B773</f>
        <v>2.5468917389435922E-2</v>
      </c>
      <c r="D774" s="18">
        <f t="shared" si="36"/>
        <v>5.0202293133029096E-4</v>
      </c>
      <c r="E774" s="18">
        <f t="shared" si="37"/>
        <v>6.3047609280399932</v>
      </c>
    </row>
    <row r="775" spans="1:5" x14ac:dyDescent="0.25">
      <c r="A775" s="17">
        <v>39930</v>
      </c>
      <c r="B775">
        <v>1679.41</v>
      </c>
      <c r="C775">
        <f t="shared" si="38"/>
        <v>-8.7824398420576662E-3</v>
      </c>
      <c r="D775" s="18">
        <f t="shared" si="36"/>
        <v>5.1700405652718002E-4</v>
      </c>
      <c r="E775" s="18">
        <f t="shared" si="37"/>
        <v>7.4182709699124549</v>
      </c>
    </row>
    <row r="776" spans="1:5" x14ac:dyDescent="0.25">
      <c r="A776" s="17">
        <v>39931</v>
      </c>
      <c r="B776">
        <v>1673.81</v>
      </c>
      <c r="C776">
        <f t="shared" si="38"/>
        <v>-3.3345043795143152E-3</v>
      </c>
      <c r="D776" s="18">
        <f t="shared" si="36"/>
        <v>4.7206636699684523E-4</v>
      </c>
      <c r="E776" s="18">
        <f t="shared" si="37"/>
        <v>7.6348372533136875</v>
      </c>
    </row>
    <row r="777" spans="1:5" x14ac:dyDescent="0.25">
      <c r="A777" s="17">
        <v>39932</v>
      </c>
      <c r="B777">
        <v>1711.94</v>
      </c>
      <c r="C777">
        <f t="shared" si="38"/>
        <v>2.2780363362627842E-2</v>
      </c>
      <c r="D777" s="18">
        <f t="shared" si="36"/>
        <v>4.2497567859745266E-4</v>
      </c>
      <c r="E777" s="18">
        <f t="shared" si="37"/>
        <v>6.5423617840776744</v>
      </c>
    </row>
    <row r="778" spans="1:5" x14ac:dyDescent="0.25">
      <c r="A778" s="17">
        <v>39933</v>
      </c>
      <c r="B778">
        <v>1717.3</v>
      </c>
      <c r="C778">
        <f t="shared" si="38"/>
        <v>3.1309508510811708E-3</v>
      </c>
      <c r="D778" s="18">
        <f t="shared" si="36"/>
        <v>4.3457564044704715E-4</v>
      </c>
      <c r="E778" s="18">
        <f t="shared" si="37"/>
        <v>7.7185832419091414</v>
      </c>
    </row>
    <row r="779" spans="1:5" x14ac:dyDescent="0.25">
      <c r="A779" s="17">
        <v>39934</v>
      </c>
      <c r="B779">
        <v>1719.2</v>
      </c>
      <c r="C779">
        <f t="shared" si="38"/>
        <v>1.1063879345484719E-3</v>
      </c>
      <c r="D779" s="18">
        <f t="shared" si="36"/>
        <v>3.9118057866712152E-4</v>
      </c>
      <c r="E779" s="18">
        <f t="shared" si="37"/>
        <v>7.8432120359064763</v>
      </c>
    </row>
    <row r="780" spans="1:5" x14ac:dyDescent="0.25">
      <c r="A780" s="17">
        <v>39937</v>
      </c>
      <c r="B780">
        <v>1763.56</v>
      </c>
      <c r="C780">
        <f t="shared" si="38"/>
        <v>2.5802698929734701E-2</v>
      </c>
      <c r="D780" s="18">
        <f t="shared" si="36"/>
        <v>3.5134237282724595E-4</v>
      </c>
      <c r="E780" s="18">
        <f t="shared" si="37"/>
        <v>6.0587907286253309</v>
      </c>
    </row>
    <row r="781" spans="1:5" x14ac:dyDescent="0.25">
      <c r="A781" s="17">
        <v>39938</v>
      </c>
      <c r="B781">
        <v>1754.12</v>
      </c>
      <c r="C781">
        <f t="shared" si="38"/>
        <v>-5.3528090907029278E-3</v>
      </c>
      <c r="D781" s="18">
        <f t="shared" si="36"/>
        <v>3.8346544916056642E-4</v>
      </c>
      <c r="E781" s="18">
        <f t="shared" si="37"/>
        <v>7.7915409647795979</v>
      </c>
    </row>
    <row r="782" spans="1:5" x14ac:dyDescent="0.25">
      <c r="A782" s="17">
        <v>39939</v>
      </c>
      <c r="B782">
        <v>1759.1</v>
      </c>
      <c r="C782">
        <f t="shared" si="38"/>
        <v>2.8390303970081969E-3</v>
      </c>
      <c r="D782" s="18">
        <f t="shared" si="36"/>
        <v>3.4721753619420821E-4</v>
      </c>
      <c r="E782" s="18">
        <f t="shared" si="37"/>
        <v>7.9423456861454875</v>
      </c>
    </row>
    <row r="783" spans="1:5" x14ac:dyDescent="0.25">
      <c r="A783" s="17">
        <v>39940</v>
      </c>
      <c r="B783">
        <v>1716.24</v>
      </c>
      <c r="C783">
        <f t="shared" si="38"/>
        <v>-2.4364731965209427E-2</v>
      </c>
      <c r="D783" s="18">
        <f t="shared" si="36"/>
        <v>3.1256899321385648E-4</v>
      </c>
      <c r="E783" s="18">
        <f t="shared" si="37"/>
        <v>6.1714561194823663</v>
      </c>
    </row>
    <row r="784" spans="1:5" x14ac:dyDescent="0.25">
      <c r="A784" s="17">
        <v>39941</v>
      </c>
      <c r="B784">
        <v>1739</v>
      </c>
      <c r="C784">
        <f t="shared" si="38"/>
        <v>1.3261548501375094E-2</v>
      </c>
      <c r="D784" s="18">
        <f t="shared" si="36"/>
        <v>3.4128340519243695E-4</v>
      </c>
      <c r="E784" s="18">
        <f t="shared" si="37"/>
        <v>7.4674817081845939</v>
      </c>
    </row>
    <row r="785" spans="1:5" x14ac:dyDescent="0.25">
      <c r="A785" s="17">
        <v>39944</v>
      </c>
      <c r="B785">
        <v>1731.24</v>
      </c>
      <c r="C785">
        <f t="shared" si="38"/>
        <v>-4.4623346751006274E-3</v>
      </c>
      <c r="D785" s="18">
        <f t="shared" si="36"/>
        <v>3.243845290698817E-4</v>
      </c>
      <c r="E785" s="18">
        <f t="shared" si="37"/>
        <v>7.9721956613064568</v>
      </c>
    </row>
    <row r="786" spans="1:5" x14ac:dyDescent="0.25">
      <c r="A786" s="17">
        <v>39945</v>
      </c>
      <c r="B786">
        <v>1715.92</v>
      </c>
      <c r="C786">
        <f t="shared" si="38"/>
        <v>-8.8491485871398171E-3</v>
      </c>
      <c r="D786" s="18">
        <f t="shared" si="36"/>
        <v>2.932794632219388E-4</v>
      </c>
      <c r="E786" s="18">
        <f t="shared" si="37"/>
        <v>7.8673784187794915</v>
      </c>
    </row>
    <row r="787" spans="1:5" x14ac:dyDescent="0.25">
      <c r="A787" s="17">
        <v>39946</v>
      </c>
      <c r="B787">
        <v>1664.19</v>
      </c>
      <c r="C787">
        <f t="shared" si="38"/>
        <v>-3.0147093104573648E-2</v>
      </c>
      <c r="D787" s="18">
        <f t="shared" si="36"/>
        <v>2.71317781795368E-4</v>
      </c>
      <c r="E787" s="18">
        <f t="shared" si="37"/>
        <v>4.8624680170026853</v>
      </c>
    </row>
    <row r="788" spans="1:5" x14ac:dyDescent="0.25">
      <c r="A788" s="17">
        <v>39947</v>
      </c>
      <c r="B788">
        <v>1689.21</v>
      </c>
      <c r="C788">
        <f t="shared" si="38"/>
        <v>1.5034341030771715E-2</v>
      </c>
      <c r="D788" s="18">
        <f t="shared" si="36"/>
        <v>3.3644820046940555E-4</v>
      </c>
      <c r="E788" s="18">
        <f t="shared" si="37"/>
        <v>7.3252499824768966</v>
      </c>
    </row>
    <row r="789" spans="1:5" x14ac:dyDescent="0.25">
      <c r="A789" s="17">
        <v>39948</v>
      </c>
      <c r="B789">
        <v>1680.14</v>
      </c>
      <c r="C789">
        <f t="shared" si="38"/>
        <v>-5.3693738493141383E-3</v>
      </c>
      <c r="D789" s="18">
        <f t="shared" si="36"/>
        <v>3.2516794999617375E-4</v>
      </c>
      <c r="E789" s="18">
        <f t="shared" si="37"/>
        <v>7.9425063254900365</v>
      </c>
    </row>
    <row r="790" spans="1:5" x14ac:dyDescent="0.25">
      <c r="A790" s="17">
        <v>39951</v>
      </c>
      <c r="B790">
        <v>1732.36</v>
      </c>
      <c r="C790">
        <f t="shared" si="38"/>
        <v>3.1080743271393929E-2</v>
      </c>
      <c r="D790" s="18">
        <f t="shared" si="36"/>
        <v>2.948938919171872E-4</v>
      </c>
      <c r="E790" s="18">
        <f t="shared" si="37"/>
        <v>4.8530976975613092</v>
      </c>
    </row>
    <row r="791" spans="1:5" x14ac:dyDescent="0.25">
      <c r="A791" s="17">
        <v>39952</v>
      </c>
      <c r="B791">
        <v>1734.54</v>
      </c>
      <c r="C791">
        <f t="shared" si="38"/>
        <v>1.2583989471011013E-3</v>
      </c>
      <c r="D791" s="18">
        <f t="shared" si="36"/>
        <v>3.6345581201983754E-4</v>
      </c>
      <c r="E791" s="18">
        <f t="shared" si="37"/>
        <v>7.9154958558467898</v>
      </c>
    </row>
    <row r="792" spans="1:5" x14ac:dyDescent="0.25">
      <c r="A792" s="17">
        <v>39953</v>
      </c>
      <c r="B792">
        <v>1727.84</v>
      </c>
      <c r="C792">
        <f t="shared" si="38"/>
        <v>-3.8626955849966247E-3</v>
      </c>
      <c r="D792" s="18">
        <f t="shared" si="36"/>
        <v>3.2648671027361479E-4</v>
      </c>
      <c r="E792" s="18">
        <f t="shared" si="37"/>
        <v>7.9814213917134893</v>
      </c>
    </row>
    <row r="793" spans="1:5" x14ac:dyDescent="0.25">
      <c r="A793" s="17">
        <v>39954</v>
      </c>
      <c r="B793">
        <v>1695.25</v>
      </c>
      <c r="C793">
        <f t="shared" si="38"/>
        <v>-1.8861700157421939E-2</v>
      </c>
      <c r="D793" s="18">
        <f t="shared" ref="D793:D856" si="39">$H$1*D792+(1-$H$1)*C792*C792</f>
        <v>2.946568969141511E-4</v>
      </c>
      <c r="E793" s="18">
        <f t="shared" ref="E793:E856" si="40">-LN(D793)-C793*C793/D793</f>
        <v>6.9223159239926986</v>
      </c>
    </row>
    <row r="794" spans="1:5" x14ac:dyDescent="0.25">
      <c r="A794" s="17">
        <v>39955</v>
      </c>
      <c r="B794">
        <v>1692.01</v>
      </c>
      <c r="C794">
        <f t="shared" si="38"/>
        <v>-1.9112225335496294E-3</v>
      </c>
      <c r="D794" s="18">
        <f t="shared" si="39"/>
        <v>3.0089961066486826E-4</v>
      </c>
      <c r="E794" s="18">
        <f t="shared" si="40"/>
        <v>8.096594365741705</v>
      </c>
    </row>
    <row r="795" spans="1:5" x14ac:dyDescent="0.25">
      <c r="A795" s="17">
        <v>39959</v>
      </c>
      <c r="B795">
        <v>1750.43</v>
      </c>
      <c r="C795">
        <f t="shared" si="38"/>
        <v>3.4526982701047912E-2</v>
      </c>
      <c r="D795" s="18">
        <f t="shared" si="39"/>
        <v>2.7053268195727096E-4</v>
      </c>
      <c r="E795" s="18">
        <f t="shared" si="40"/>
        <v>3.8085796791379751</v>
      </c>
    </row>
    <row r="796" spans="1:5" x14ac:dyDescent="0.25">
      <c r="A796" s="17">
        <v>39960</v>
      </c>
      <c r="B796">
        <v>1731.08</v>
      </c>
      <c r="C796">
        <f t="shared" si="38"/>
        <v>-1.1054426626600399E-2</v>
      </c>
      <c r="D796" s="18">
        <f t="shared" si="39"/>
        <v>3.6468187380109501E-4</v>
      </c>
      <c r="E796" s="18">
        <f t="shared" si="40"/>
        <v>7.5813976338356115</v>
      </c>
    </row>
    <row r="797" spans="1:5" x14ac:dyDescent="0.25">
      <c r="A797" s="17">
        <v>39961</v>
      </c>
      <c r="B797">
        <v>1751.79</v>
      </c>
      <c r="C797">
        <f t="shared" si="38"/>
        <v>1.1963629641611039E-2</v>
      </c>
      <c r="D797" s="18">
        <f t="shared" si="39"/>
        <v>3.3990980480921325E-4</v>
      </c>
      <c r="E797" s="18">
        <f t="shared" si="40"/>
        <v>7.5657525690966985</v>
      </c>
    </row>
    <row r="798" spans="1:5" x14ac:dyDescent="0.25">
      <c r="A798" s="17">
        <v>39962</v>
      </c>
      <c r="B798">
        <v>1774.33</v>
      </c>
      <c r="C798">
        <f t="shared" si="38"/>
        <v>1.2866839061759665E-2</v>
      </c>
      <c r="D798" s="18">
        <f t="shared" si="39"/>
        <v>3.1980649312901164E-4</v>
      </c>
      <c r="E798" s="18">
        <f t="shared" si="40"/>
        <v>7.5301203261090714</v>
      </c>
    </row>
    <row r="799" spans="1:5" x14ac:dyDescent="0.25">
      <c r="A799" s="17">
        <v>39965</v>
      </c>
      <c r="B799">
        <v>1828.68</v>
      </c>
      <c r="C799">
        <f t="shared" si="38"/>
        <v>3.0631280539696753E-2</v>
      </c>
      <c r="D799" s="18">
        <f t="shared" si="39"/>
        <v>3.0404811707668018E-4</v>
      </c>
      <c r="E799" s="18">
        <f t="shared" si="40"/>
        <v>5.0123809677921249</v>
      </c>
    </row>
    <row r="800" spans="1:5" x14ac:dyDescent="0.25">
      <c r="A800" s="17">
        <v>39966</v>
      </c>
      <c r="B800">
        <v>1836.8</v>
      </c>
      <c r="C800">
        <f t="shared" si="38"/>
        <v>4.4403613535445733E-3</v>
      </c>
      <c r="D800" s="18">
        <f t="shared" si="39"/>
        <v>3.6884117980378895E-4</v>
      </c>
      <c r="E800" s="18">
        <f t="shared" si="40"/>
        <v>7.8516883191465725</v>
      </c>
    </row>
    <row r="801" spans="1:5" x14ac:dyDescent="0.25">
      <c r="A801" s="17">
        <v>39967</v>
      </c>
      <c r="B801">
        <v>1825.92</v>
      </c>
      <c r="C801">
        <f t="shared" si="38"/>
        <v>-5.923344947735127E-3</v>
      </c>
      <c r="D801" s="18">
        <f t="shared" si="39"/>
        <v>3.3317440900756685E-4</v>
      </c>
      <c r="E801" s="18">
        <f t="shared" si="40"/>
        <v>7.9015362000804359</v>
      </c>
    </row>
    <row r="802" spans="1:5" x14ac:dyDescent="0.25">
      <c r="A802" s="17">
        <v>39968</v>
      </c>
      <c r="B802">
        <v>1850.02</v>
      </c>
      <c r="C802">
        <f t="shared" si="38"/>
        <v>1.3198825797406189E-2</v>
      </c>
      <c r="D802" s="18">
        <f t="shared" si="39"/>
        <v>3.0272150654506787E-4</v>
      </c>
      <c r="E802" s="18">
        <f t="shared" si="40"/>
        <v>7.5272211608730188</v>
      </c>
    </row>
    <row r="803" spans="1:5" x14ac:dyDescent="0.25">
      <c r="A803" s="17">
        <v>39969</v>
      </c>
      <c r="B803">
        <v>1849.42</v>
      </c>
      <c r="C803">
        <f t="shared" si="38"/>
        <v>-3.2432081815326813E-4</v>
      </c>
      <c r="D803" s="18">
        <f t="shared" si="39"/>
        <v>2.8959258627661967E-4</v>
      </c>
      <c r="E803" s="18">
        <f t="shared" si="40"/>
        <v>8.1466722839597008</v>
      </c>
    </row>
    <row r="804" spans="1:5" x14ac:dyDescent="0.25">
      <c r="A804" s="17">
        <v>39972</v>
      </c>
      <c r="B804">
        <v>1842.4</v>
      </c>
      <c r="C804">
        <f t="shared" si="38"/>
        <v>-3.7957846243687112E-3</v>
      </c>
      <c r="D804" s="18">
        <f t="shared" si="39"/>
        <v>2.6001836663565938E-4</v>
      </c>
      <c r="E804" s="18">
        <f t="shared" si="40"/>
        <v>8.1993468916386405</v>
      </c>
    </row>
    <row r="805" spans="1:5" x14ac:dyDescent="0.25">
      <c r="A805" s="17">
        <v>39973</v>
      </c>
      <c r="B805">
        <v>1860.13</v>
      </c>
      <c r="C805">
        <f t="shared" si="38"/>
        <v>9.6233174120712202E-3</v>
      </c>
      <c r="D805" s="18">
        <f t="shared" si="39"/>
        <v>2.3492665129289133E-4</v>
      </c>
      <c r="E805" s="18">
        <f t="shared" si="40"/>
        <v>7.9620365673736195</v>
      </c>
    </row>
    <row r="806" spans="1:5" x14ac:dyDescent="0.25">
      <c r="A806" s="17">
        <v>39974</v>
      </c>
      <c r="B806">
        <v>1853.08</v>
      </c>
      <c r="C806">
        <f t="shared" si="38"/>
        <v>-3.7900576841404534E-3</v>
      </c>
      <c r="D806" s="18">
        <f t="shared" si="39"/>
        <v>2.2038731044393754E-4</v>
      </c>
      <c r="E806" s="18">
        <f t="shared" si="40"/>
        <v>8.3549454533929346</v>
      </c>
    </row>
    <row r="807" spans="1:5" x14ac:dyDescent="0.25">
      <c r="A807" s="17">
        <v>39975</v>
      </c>
      <c r="B807">
        <v>1862.37</v>
      </c>
      <c r="C807">
        <f t="shared" si="38"/>
        <v>5.0132751958900665E-3</v>
      </c>
      <c r="D807" s="18">
        <f t="shared" si="39"/>
        <v>1.9933989111777322E-4</v>
      </c>
      <c r="E807" s="18">
        <f t="shared" si="40"/>
        <v>8.3944184184890478</v>
      </c>
    </row>
    <row r="808" spans="1:5" x14ac:dyDescent="0.25">
      <c r="A808" s="17">
        <v>39976</v>
      </c>
      <c r="B808">
        <v>1858.8</v>
      </c>
      <c r="C808">
        <f t="shared" si="38"/>
        <v>-1.9169123213968956E-3</v>
      </c>
      <c r="D808" s="18">
        <f t="shared" si="39"/>
        <v>1.8154279547914287E-4</v>
      </c>
      <c r="E808" s="18">
        <f t="shared" si="40"/>
        <v>8.5937784465614264</v>
      </c>
    </row>
    <row r="809" spans="1:5" x14ac:dyDescent="0.25">
      <c r="A809" s="17">
        <v>39979</v>
      </c>
      <c r="B809">
        <v>1816.38</v>
      </c>
      <c r="C809">
        <f t="shared" si="38"/>
        <v>-2.2821174951581584E-2</v>
      </c>
      <c r="D809" s="18">
        <f t="shared" si="39"/>
        <v>1.6337166114572133E-4</v>
      </c>
      <c r="E809" s="18">
        <f t="shared" si="40"/>
        <v>5.5316225630165725</v>
      </c>
    </row>
    <row r="810" spans="1:5" x14ac:dyDescent="0.25">
      <c r="A810" s="17">
        <v>39980</v>
      </c>
      <c r="B810">
        <v>1796.18</v>
      </c>
      <c r="C810">
        <f t="shared" si="38"/>
        <v>-1.1121020931743383E-2</v>
      </c>
      <c r="D810" s="18">
        <f t="shared" si="39"/>
        <v>1.9988738630367611E-4</v>
      </c>
      <c r="E810" s="18">
        <f t="shared" si="40"/>
        <v>7.8990224960888655</v>
      </c>
    </row>
    <row r="811" spans="1:5" x14ac:dyDescent="0.25">
      <c r="A811" s="17">
        <v>39981</v>
      </c>
      <c r="B811">
        <v>1808.06</v>
      </c>
      <c r="C811">
        <f t="shared" si="38"/>
        <v>6.6140364551436279E-3</v>
      </c>
      <c r="D811" s="18">
        <f t="shared" si="39"/>
        <v>1.9210169499506226E-4</v>
      </c>
      <c r="E811" s="18">
        <f t="shared" si="40"/>
        <v>8.3297652469999157</v>
      </c>
    </row>
    <row r="812" spans="1:5" x14ac:dyDescent="0.25">
      <c r="A812" s="17">
        <v>39982</v>
      </c>
      <c r="B812">
        <v>1807.72</v>
      </c>
      <c r="C812">
        <f t="shared" si="38"/>
        <v>-1.8804685685205034E-4</v>
      </c>
      <c r="D812" s="18">
        <f t="shared" si="39"/>
        <v>1.7694552824962465E-4</v>
      </c>
      <c r="E812" s="18">
        <f t="shared" si="40"/>
        <v>8.6394687780891761</v>
      </c>
    </row>
    <row r="813" spans="1:5" x14ac:dyDescent="0.25">
      <c r="A813" s="17">
        <v>39983</v>
      </c>
      <c r="B813">
        <v>1827.47</v>
      </c>
      <c r="C813">
        <f t="shared" si="38"/>
        <v>1.092536454760693E-2</v>
      </c>
      <c r="D813" s="18">
        <f t="shared" si="39"/>
        <v>1.5887227157820633E-4</v>
      </c>
      <c r="E813" s="18">
        <f t="shared" si="40"/>
        <v>7.9960920450389388</v>
      </c>
    </row>
    <row r="814" spans="1:5" x14ac:dyDescent="0.25">
      <c r="A814" s="17">
        <v>39986</v>
      </c>
      <c r="B814">
        <v>1766.19</v>
      </c>
      <c r="C814">
        <f t="shared" si="38"/>
        <v>-3.3532698211188129E-2</v>
      </c>
      <c r="D814" s="18">
        <f t="shared" si="39"/>
        <v>1.5483603924902495E-4</v>
      </c>
      <c r="E814" s="18">
        <f t="shared" si="40"/>
        <v>1.5109982886294722</v>
      </c>
    </row>
    <row r="815" spans="1:5" x14ac:dyDescent="0.25">
      <c r="A815" s="17">
        <v>39987</v>
      </c>
      <c r="B815">
        <v>1764.92</v>
      </c>
      <c r="C815">
        <f t="shared" si="38"/>
        <v>-7.1906193557883457E-4</v>
      </c>
      <c r="D815" s="18">
        <f t="shared" si="39"/>
        <v>2.5389159388135502E-4</v>
      </c>
      <c r="E815" s="18">
        <f t="shared" si="40"/>
        <v>8.2765666784365841</v>
      </c>
    </row>
    <row r="816" spans="1:5" x14ac:dyDescent="0.25">
      <c r="A816" s="17">
        <v>39988</v>
      </c>
      <c r="B816">
        <v>1792.34</v>
      </c>
      <c r="C816">
        <f t="shared" si="38"/>
        <v>1.5536114951385811E-2</v>
      </c>
      <c r="D816" s="18">
        <f t="shared" si="39"/>
        <v>2.2800668714248153E-4</v>
      </c>
      <c r="E816" s="18">
        <f t="shared" si="40"/>
        <v>7.327522491595782</v>
      </c>
    </row>
    <row r="817" spans="1:5" x14ac:dyDescent="0.25">
      <c r="A817" s="17">
        <v>39989</v>
      </c>
      <c r="B817">
        <v>1829.54</v>
      </c>
      <c r="C817">
        <f t="shared" si="38"/>
        <v>2.0754990682571414E-2</v>
      </c>
      <c r="D817" s="18">
        <f t="shared" si="39"/>
        <v>2.2937198045216211E-4</v>
      </c>
      <c r="E817" s="18">
        <f t="shared" si="40"/>
        <v>6.5021260089276103</v>
      </c>
    </row>
    <row r="818" spans="1:5" x14ac:dyDescent="0.25">
      <c r="A818" s="17">
        <v>39990</v>
      </c>
      <c r="B818">
        <v>1838.22</v>
      </c>
      <c r="C818">
        <f t="shared" si="38"/>
        <v>4.7443619707686433E-3</v>
      </c>
      <c r="D818" s="18">
        <f t="shared" si="39"/>
        <v>2.4994689500602694E-4</v>
      </c>
      <c r="E818" s="18">
        <f t="shared" si="40"/>
        <v>8.2042070711201589</v>
      </c>
    </row>
    <row r="819" spans="1:5" x14ac:dyDescent="0.25">
      <c r="A819" s="17">
        <v>39993</v>
      </c>
      <c r="B819">
        <v>1844.06</v>
      </c>
      <c r="C819">
        <f t="shared" si="38"/>
        <v>3.1769864325270742E-3</v>
      </c>
      <c r="D819" s="18">
        <f t="shared" si="39"/>
        <v>2.2671169001720569E-4</v>
      </c>
      <c r="E819" s="18">
        <f t="shared" si="40"/>
        <v>8.3473112665878464</v>
      </c>
    </row>
    <row r="820" spans="1:5" x14ac:dyDescent="0.25">
      <c r="A820" s="17">
        <v>39994</v>
      </c>
      <c r="B820">
        <v>1835.04</v>
      </c>
      <c r="C820">
        <f t="shared" si="38"/>
        <v>-4.8913809745886692E-3</v>
      </c>
      <c r="D820" s="18">
        <f t="shared" si="39"/>
        <v>2.0458180980143783E-4</v>
      </c>
      <c r="E820" s="18">
        <f t="shared" si="40"/>
        <v>8.3775937623441532</v>
      </c>
    </row>
    <row r="821" spans="1:5" x14ac:dyDescent="0.25">
      <c r="A821" s="17">
        <v>39995</v>
      </c>
      <c r="B821">
        <v>1845.72</v>
      </c>
      <c r="C821">
        <f t="shared" si="38"/>
        <v>5.8200366204551749E-3</v>
      </c>
      <c r="D821" s="18">
        <f t="shared" si="39"/>
        <v>1.8612585574538277E-4</v>
      </c>
      <c r="E821" s="18">
        <f t="shared" si="40"/>
        <v>8.4070986417310554</v>
      </c>
    </row>
    <row r="822" spans="1:5" x14ac:dyDescent="0.25">
      <c r="A822" s="17">
        <v>39996</v>
      </c>
      <c r="B822">
        <v>1796.52</v>
      </c>
      <c r="C822">
        <f t="shared" si="38"/>
        <v>-2.6656264222092215E-2</v>
      </c>
      <c r="D822" s="18">
        <f t="shared" si="39"/>
        <v>1.7057158810063577E-4</v>
      </c>
      <c r="E822" s="18">
        <f t="shared" si="40"/>
        <v>4.5106182047315873</v>
      </c>
    </row>
    <row r="823" spans="1:5" x14ac:dyDescent="0.25">
      <c r="A823" s="17">
        <v>40000</v>
      </c>
      <c r="B823">
        <v>1787.4</v>
      </c>
      <c r="C823">
        <f t="shared" si="38"/>
        <v>-5.0764811969807692E-3</v>
      </c>
      <c r="D823" s="18">
        <f t="shared" si="39"/>
        <v>2.2573678687190252E-4</v>
      </c>
      <c r="E823" s="18">
        <f t="shared" si="40"/>
        <v>8.2819784619179533</v>
      </c>
    </row>
    <row r="824" spans="1:5" x14ac:dyDescent="0.25">
      <c r="A824" s="17">
        <v>40001</v>
      </c>
      <c r="B824">
        <v>1746.17</v>
      </c>
      <c r="C824">
        <f t="shared" si="38"/>
        <v>-2.3067024728656158E-2</v>
      </c>
      <c r="D824" s="18">
        <f t="shared" si="39"/>
        <v>2.0530811857585499E-4</v>
      </c>
      <c r="E824" s="18">
        <f t="shared" si="40"/>
        <v>5.8993445773038893</v>
      </c>
    </row>
    <row r="825" spans="1:5" x14ac:dyDescent="0.25">
      <c r="A825" s="17">
        <v>40002</v>
      </c>
      <c r="B825">
        <v>1747.17</v>
      </c>
      <c r="C825">
        <f t="shared" si="38"/>
        <v>5.7268192673107427E-4</v>
      </c>
      <c r="D825" s="18">
        <f t="shared" si="39"/>
        <v>2.3869212411058396E-4</v>
      </c>
      <c r="E825" s="18">
        <f t="shared" si="40"/>
        <v>8.3389620133443376</v>
      </c>
    </row>
    <row r="826" spans="1:5" x14ac:dyDescent="0.25">
      <c r="A826" s="17">
        <v>40003</v>
      </c>
      <c r="B826">
        <v>1752.55</v>
      </c>
      <c r="C826">
        <f t="shared" si="38"/>
        <v>3.07926532621318E-3</v>
      </c>
      <c r="D826" s="18">
        <f t="shared" si="39"/>
        <v>2.1434068790779625E-4</v>
      </c>
      <c r="E826" s="18">
        <f t="shared" si="40"/>
        <v>8.4037064083189765</v>
      </c>
    </row>
    <row r="827" spans="1:5" x14ac:dyDescent="0.25">
      <c r="A827" s="17">
        <v>40004</v>
      </c>
      <c r="B827">
        <v>1756.03</v>
      </c>
      <c r="C827">
        <f t="shared" si="38"/>
        <v>1.98567801203961E-3</v>
      </c>
      <c r="D827" s="18">
        <f t="shared" si="39"/>
        <v>1.9341217950973659E-4</v>
      </c>
      <c r="E827" s="18">
        <f t="shared" si="40"/>
        <v>8.5303009159935783</v>
      </c>
    </row>
    <row r="828" spans="1:5" x14ac:dyDescent="0.25">
      <c r="A828" s="17">
        <v>40007</v>
      </c>
      <c r="B828">
        <v>1793.21</v>
      </c>
      <c r="C828">
        <f t="shared" si="38"/>
        <v>2.1172759007534077E-2</v>
      </c>
      <c r="D828" s="18">
        <f t="shared" si="39"/>
        <v>1.7405587752381471E-4</v>
      </c>
      <c r="E828" s="18">
        <f t="shared" si="40"/>
        <v>6.0806065320973151</v>
      </c>
    </row>
    <row r="829" spans="1:5" x14ac:dyDescent="0.25">
      <c r="A829" s="17">
        <v>40008</v>
      </c>
      <c r="B829">
        <v>1799.73</v>
      </c>
      <c r="C829">
        <f t="shared" si="38"/>
        <v>3.6359377875429992E-3</v>
      </c>
      <c r="D829" s="18">
        <f t="shared" si="39"/>
        <v>2.020713754265092E-4</v>
      </c>
      <c r="E829" s="18">
        <f t="shared" si="40"/>
        <v>8.4414669355866501</v>
      </c>
    </row>
    <row r="830" spans="1:5" x14ac:dyDescent="0.25">
      <c r="A830" s="17">
        <v>40009</v>
      </c>
      <c r="B830">
        <v>1862.9</v>
      </c>
      <c r="C830">
        <f t="shared" si="38"/>
        <v>3.5099709400854613E-2</v>
      </c>
      <c r="D830" s="18">
        <f t="shared" si="39"/>
        <v>1.8277820161991242E-4</v>
      </c>
      <c r="E830" s="18">
        <f t="shared" si="40"/>
        <v>1.8668841510163272</v>
      </c>
    </row>
    <row r="831" spans="1:5" x14ac:dyDescent="0.25">
      <c r="A831" s="17">
        <v>40010</v>
      </c>
      <c r="B831">
        <v>1885.03</v>
      </c>
      <c r="C831">
        <f t="shared" si="38"/>
        <v>1.1879327929572109E-2</v>
      </c>
      <c r="D831" s="18">
        <f t="shared" si="39"/>
        <v>2.8996631447541891E-4</v>
      </c>
      <c r="E831" s="18">
        <f t="shared" si="40"/>
        <v>7.6590739854233938</v>
      </c>
    </row>
    <row r="832" spans="1:5" x14ac:dyDescent="0.25">
      <c r="A832" s="17">
        <v>40011</v>
      </c>
      <c r="B832">
        <v>1886.61</v>
      </c>
      <c r="C832">
        <f t="shared" si="38"/>
        <v>8.3818294669046499E-4</v>
      </c>
      <c r="D832" s="18">
        <f t="shared" si="39"/>
        <v>2.7475991885000982E-4</v>
      </c>
      <c r="E832" s="18">
        <f t="shared" si="40"/>
        <v>8.1970559020382403</v>
      </c>
    </row>
    <row r="833" spans="1:5" x14ac:dyDescent="0.25">
      <c r="A833" s="17">
        <v>40014</v>
      </c>
      <c r="B833">
        <v>1909.29</v>
      </c>
      <c r="C833">
        <f t="shared" si="38"/>
        <v>1.2021562485092343E-2</v>
      </c>
      <c r="D833" s="18">
        <f t="shared" si="39"/>
        <v>2.467620414385101E-4</v>
      </c>
      <c r="E833" s="18">
        <f t="shared" si="40"/>
        <v>7.7214288874617987</v>
      </c>
    </row>
    <row r="834" spans="1:5" x14ac:dyDescent="0.25">
      <c r="A834" s="17">
        <v>40015</v>
      </c>
      <c r="B834">
        <v>1916.2</v>
      </c>
      <c r="C834">
        <f t="shared" si="38"/>
        <v>3.6191463842580656E-3</v>
      </c>
      <c r="D834" s="18">
        <f t="shared" si="39"/>
        <v>2.3631672063331976E-4</v>
      </c>
      <c r="E834" s="18">
        <f t="shared" si="40"/>
        <v>8.2949110660040049</v>
      </c>
    </row>
    <row r="835" spans="1:5" x14ac:dyDescent="0.25">
      <c r="A835" s="17">
        <v>40016</v>
      </c>
      <c r="B835">
        <v>1926.38</v>
      </c>
      <c r="C835">
        <f t="shared" si="38"/>
        <v>5.3125978499113154E-3</v>
      </c>
      <c r="D835" s="18">
        <f t="shared" si="39"/>
        <v>2.1351257476273796E-4</v>
      </c>
      <c r="E835" s="18">
        <f t="shared" si="40"/>
        <v>8.3196273174233397</v>
      </c>
    </row>
    <row r="836" spans="1:5" x14ac:dyDescent="0.25">
      <c r="A836" s="17">
        <v>40017</v>
      </c>
      <c r="B836">
        <v>1973.6</v>
      </c>
      <c r="C836">
        <f t="shared" si="38"/>
        <v>2.4512297677509006E-2</v>
      </c>
      <c r="D836" s="18">
        <f t="shared" si="39"/>
        <v>1.9458334344956763E-4</v>
      </c>
      <c r="E836" s="18">
        <f t="shared" si="40"/>
        <v>5.4567559923772162</v>
      </c>
    </row>
    <row r="837" spans="1:5" x14ac:dyDescent="0.25">
      <c r="A837" s="17">
        <v>40018</v>
      </c>
      <c r="B837">
        <v>1965.96</v>
      </c>
      <c r="C837">
        <f t="shared" si="38"/>
        <v>-3.871098500202611E-3</v>
      </c>
      <c r="D837" s="18">
        <f t="shared" si="39"/>
        <v>2.3608808664814479E-4</v>
      </c>
      <c r="E837" s="18">
        <f t="shared" si="40"/>
        <v>8.28783179268971</v>
      </c>
    </row>
    <row r="838" spans="1:5" x14ac:dyDescent="0.25">
      <c r="A838" s="17">
        <v>40021</v>
      </c>
      <c r="B838">
        <v>1967.89</v>
      </c>
      <c r="C838">
        <f t="shared" ref="C838:C901" si="41">(B838-B837)/B837</f>
        <v>9.817086817636492E-4</v>
      </c>
      <c r="D838" s="18">
        <f t="shared" si="39"/>
        <v>2.1350009400963204E-4</v>
      </c>
      <c r="E838" s="18">
        <f t="shared" si="40"/>
        <v>8.4473592263677411</v>
      </c>
    </row>
    <row r="839" spans="1:5" x14ac:dyDescent="0.25">
      <c r="A839" s="17">
        <v>40022</v>
      </c>
      <c r="B839">
        <v>1975.51</v>
      </c>
      <c r="C839">
        <f t="shared" si="41"/>
        <v>3.87216765164714E-3</v>
      </c>
      <c r="D839" s="18">
        <f t="shared" si="39"/>
        <v>1.917872442876949E-4</v>
      </c>
      <c r="E839" s="18">
        <f t="shared" si="40"/>
        <v>8.4809451775206277</v>
      </c>
    </row>
    <row r="840" spans="1:5" x14ac:dyDescent="0.25">
      <c r="A840" s="17">
        <v>40023</v>
      </c>
      <c r="B840">
        <v>1967.76</v>
      </c>
      <c r="C840">
        <f t="shared" si="41"/>
        <v>-3.9230375953551236E-3</v>
      </c>
      <c r="D840" s="18">
        <f t="shared" si="39"/>
        <v>1.7372590002392435E-4</v>
      </c>
      <c r="E840" s="18">
        <f t="shared" si="40"/>
        <v>8.5694426716630723</v>
      </c>
    </row>
    <row r="841" spans="1:5" x14ac:dyDescent="0.25">
      <c r="A841" s="17">
        <v>40024</v>
      </c>
      <c r="B841">
        <v>1984.3</v>
      </c>
      <c r="C841">
        <f t="shared" si="41"/>
        <v>8.4054966052770474E-3</v>
      </c>
      <c r="D841" s="18">
        <f t="shared" si="39"/>
        <v>1.5755022528455442E-4</v>
      </c>
      <c r="E841" s="18">
        <f t="shared" si="40"/>
        <v>8.3073227679055481</v>
      </c>
    </row>
    <row r="842" spans="1:5" x14ac:dyDescent="0.25">
      <c r="A842" s="17">
        <v>40025</v>
      </c>
      <c r="B842">
        <v>1978.5</v>
      </c>
      <c r="C842">
        <f t="shared" si="41"/>
        <v>-2.9229451191855843E-3</v>
      </c>
      <c r="D842" s="18">
        <f t="shared" si="39"/>
        <v>1.4867268469330081E-4</v>
      </c>
      <c r="E842" s="18">
        <f t="shared" si="40"/>
        <v>8.7562975252624593</v>
      </c>
    </row>
    <row r="843" spans="1:5" x14ac:dyDescent="0.25">
      <c r="A843" s="17">
        <v>40028</v>
      </c>
      <c r="B843">
        <v>2008.61</v>
      </c>
      <c r="C843">
        <f t="shared" si="41"/>
        <v>1.5218599949456608E-2</v>
      </c>
      <c r="D843" s="18">
        <f t="shared" si="39"/>
        <v>1.3435700789872702E-4</v>
      </c>
      <c r="E843" s="18">
        <f t="shared" si="40"/>
        <v>7.1912013233084906</v>
      </c>
    </row>
    <row r="844" spans="1:5" x14ac:dyDescent="0.25">
      <c r="A844" s="17">
        <v>40029</v>
      </c>
      <c r="B844">
        <v>2011.31</v>
      </c>
      <c r="C844">
        <f t="shared" si="41"/>
        <v>1.3442131623361657E-3</v>
      </c>
      <c r="D844" s="18">
        <f t="shared" si="39"/>
        <v>1.4429200560161579E-4</v>
      </c>
      <c r="E844" s="18">
        <f t="shared" si="40"/>
        <v>8.8311489091179514</v>
      </c>
    </row>
    <row r="845" spans="1:5" x14ac:dyDescent="0.25">
      <c r="A845" s="17">
        <v>40030</v>
      </c>
      <c r="B845">
        <v>1993.05</v>
      </c>
      <c r="C845">
        <f t="shared" si="41"/>
        <v>-9.0786601767007535E-3</v>
      </c>
      <c r="D845" s="18">
        <f t="shared" si="39"/>
        <v>1.297356362796462E-4</v>
      </c>
      <c r="E845" s="18">
        <f t="shared" si="40"/>
        <v>8.314703876202568</v>
      </c>
    </row>
    <row r="846" spans="1:5" x14ac:dyDescent="0.25">
      <c r="A846" s="17">
        <v>40031</v>
      </c>
      <c r="B846">
        <v>1973.16</v>
      </c>
      <c r="C846">
        <f t="shared" si="41"/>
        <v>-9.9796793858658202E-3</v>
      </c>
      <c r="D846" s="18">
        <f t="shared" si="39"/>
        <v>1.2490205190861465E-4</v>
      </c>
      <c r="E846" s="18">
        <f t="shared" si="40"/>
        <v>8.1906038950995619</v>
      </c>
    </row>
    <row r="847" spans="1:5" x14ac:dyDescent="0.25">
      <c r="A847" s="17">
        <v>40032</v>
      </c>
      <c r="B847">
        <v>2000.25</v>
      </c>
      <c r="C847">
        <f t="shared" si="41"/>
        <v>1.3729246487867136E-2</v>
      </c>
      <c r="D847" s="18">
        <f t="shared" si="39"/>
        <v>1.2231656507616395E-4</v>
      </c>
      <c r="E847" s="18">
        <f t="shared" si="40"/>
        <v>7.4678786013379144</v>
      </c>
    </row>
    <row r="848" spans="1:5" x14ac:dyDescent="0.25">
      <c r="A848" s="17">
        <v>40035</v>
      </c>
      <c r="B848">
        <v>1992.24</v>
      </c>
      <c r="C848">
        <f t="shared" si="41"/>
        <v>-4.0044994375702993E-3</v>
      </c>
      <c r="D848" s="18">
        <f t="shared" si="39"/>
        <v>1.2907711153356722E-4</v>
      </c>
      <c r="E848" s="18">
        <f t="shared" si="40"/>
        <v>8.8308646325369438</v>
      </c>
    </row>
    <row r="849" spans="1:5" x14ac:dyDescent="0.25">
      <c r="A849" s="17">
        <v>40036</v>
      </c>
      <c r="B849">
        <v>1969.73</v>
      </c>
      <c r="C849">
        <f t="shared" si="41"/>
        <v>-1.1298839497249323E-2</v>
      </c>
      <c r="D849" s="18">
        <f t="shared" si="39"/>
        <v>1.1752876031372112E-4</v>
      </c>
      <c r="E849" s="18">
        <f t="shared" si="40"/>
        <v>7.9625931576648563</v>
      </c>
    </row>
    <row r="850" spans="1:5" x14ac:dyDescent="0.25">
      <c r="A850" s="17">
        <v>40037</v>
      </c>
      <c r="B850">
        <v>1998.72</v>
      </c>
      <c r="C850">
        <f t="shared" si="41"/>
        <v>1.471775319460028E-2</v>
      </c>
      <c r="D850" s="18">
        <f t="shared" si="39"/>
        <v>1.1856415984407158E-4</v>
      </c>
      <c r="E850" s="18">
        <f t="shared" si="40"/>
        <v>7.2130939353026555</v>
      </c>
    </row>
    <row r="851" spans="1:5" x14ac:dyDescent="0.25">
      <c r="A851" s="17">
        <v>40038</v>
      </c>
      <c r="B851">
        <v>2009.35</v>
      </c>
      <c r="C851">
        <f t="shared" si="41"/>
        <v>5.3184037784181288E-3</v>
      </c>
      <c r="D851" s="18">
        <f t="shared" si="39"/>
        <v>1.285808168723787E-4</v>
      </c>
      <c r="E851" s="18">
        <f t="shared" si="40"/>
        <v>8.7389712879367512</v>
      </c>
    </row>
    <row r="852" spans="1:5" x14ac:dyDescent="0.25">
      <c r="A852" s="17">
        <v>40039</v>
      </c>
      <c r="B852">
        <v>1985.52</v>
      </c>
      <c r="C852">
        <f t="shared" si="41"/>
        <v>-1.1859556573021091E-2</v>
      </c>
      <c r="D852" s="18">
        <f t="shared" si="39"/>
        <v>1.1833457434285059E-4</v>
      </c>
      <c r="E852" s="18">
        <f t="shared" si="40"/>
        <v>7.8534232423679393</v>
      </c>
    </row>
    <row r="853" spans="1:5" x14ac:dyDescent="0.25">
      <c r="A853" s="17">
        <v>40042</v>
      </c>
      <c r="B853">
        <v>1930.84</v>
      </c>
      <c r="C853">
        <f t="shared" si="41"/>
        <v>-2.7539385148474992E-2</v>
      </c>
      <c r="D853" s="18">
        <f t="shared" si="39"/>
        <v>1.206142388416892E-4</v>
      </c>
      <c r="E853" s="18">
        <f t="shared" si="40"/>
        <v>2.7349513477700818</v>
      </c>
    </row>
    <row r="854" spans="1:5" x14ac:dyDescent="0.25">
      <c r="A854" s="17">
        <v>40043</v>
      </c>
      <c r="B854">
        <v>1955.92</v>
      </c>
      <c r="C854">
        <f t="shared" si="41"/>
        <v>1.2989165337366201E-2</v>
      </c>
      <c r="D854" s="18">
        <f t="shared" si="39"/>
        <v>1.8577265511584299E-4</v>
      </c>
      <c r="E854" s="18">
        <f t="shared" si="40"/>
        <v>7.6827885806527121</v>
      </c>
    </row>
    <row r="855" spans="1:5" x14ac:dyDescent="0.25">
      <c r="A855" s="17">
        <v>40044</v>
      </c>
      <c r="B855">
        <v>1969.24</v>
      </c>
      <c r="C855">
        <f t="shared" si="41"/>
        <v>6.8100944823918852E-3</v>
      </c>
      <c r="D855" s="18">
        <f t="shared" si="39"/>
        <v>1.8403038306991445E-4</v>
      </c>
      <c r="E855" s="18">
        <f t="shared" si="40"/>
        <v>8.3484002862167284</v>
      </c>
    </row>
    <row r="856" spans="1:5" x14ac:dyDescent="0.25">
      <c r="A856" s="17">
        <v>40045</v>
      </c>
      <c r="B856">
        <v>1989.22</v>
      </c>
      <c r="C856">
        <f t="shared" si="41"/>
        <v>1.0146046190408492E-2</v>
      </c>
      <c r="D856" s="18">
        <f t="shared" si="39"/>
        <v>1.6996766423634137E-4</v>
      </c>
      <c r="E856" s="18">
        <f t="shared" si="40"/>
        <v>8.074244480512478</v>
      </c>
    </row>
    <row r="857" spans="1:5" x14ac:dyDescent="0.25">
      <c r="A857" s="17">
        <v>40046</v>
      </c>
      <c r="B857">
        <v>2020.9</v>
      </c>
      <c r="C857">
        <f t="shared" si="41"/>
        <v>1.5925840279104403E-2</v>
      </c>
      <c r="D857" s="18">
        <f t="shared" ref="D857:D920" si="42">$H$1*D856+(1-$H$1)*C856*C856</f>
        <v>1.6312030504563794E-4</v>
      </c>
      <c r="E857" s="18">
        <f t="shared" ref="E857:E920" si="43">-LN(D857)-C857*C857/D857</f>
        <v>7.1661432440341244</v>
      </c>
    </row>
    <row r="858" spans="1:5" x14ac:dyDescent="0.25">
      <c r="A858" s="17">
        <v>40049</v>
      </c>
      <c r="B858">
        <v>2017.98</v>
      </c>
      <c r="C858">
        <f t="shared" si="41"/>
        <v>-1.444900786778204E-3</v>
      </c>
      <c r="D858" s="18">
        <f t="shared" si="42"/>
        <v>1.7236707785146845E-4</v>
      </c>
      <c r="E858" s="18">
        <f t="shared" si="43"/>
        <v>8.6537720178919404</v>
      </c>
    </row>
    <row r="859" spans="1:5" x14ac:dyDescent="0.25">
      <c r="A859" s="17">
        <v>40050</v>
      </c>
      <c r="B859">
        <v>2024.23</v>
      </c>
      <c r="C859">
        <f t="shared" si="41"/>
        <v>3.0971565625030973E-3</v>
      </c>
      <c r="D859" s="18">
        <f t="shared" si="42"/>
        <v>1.5497123074733585E-4</v>
      </c>
      <c r="E859" s="18">
        <f t="shared" si="43"/>
        <v>8.7103732629591981</v>
      </c>
    </row>
    <row r="860" spans="1:5" x14ac:dyDescent="0.25">
      <c r="A860" s="17">
        <v>40051</v>
      </c>
      <c r="B860">
        <v>2024.43</v>
      </c>
      <c r="C860">
        <f t="shared" si="41"/>
        <v>9.8803001635212144E-5</v>
      </c>
      <c r="D860" s="18">
        <f t="shared" si="42"/>
        <v>1.4011923350830291E-4</v>
      </c>
      <c r="E860" s="18">
        <f t="shared" si="43"/>
        <v>8.8729471604290229</v>
      </c>
    </row>
    <row r="861" spans="1:5" x14ac:dyDescent="0.25">
      <c r="A861" s="17">
        <v>40052</v>
      </c>
      <c r="B861">
        <v>2027.73</v>
      </c>
      <c r="C861">
        <f t="shared" si="41"/>
        <v>1.6300884693469047E-3</v>
      </c>
      <c r="D861" s="18">
        <f t="shared" si="42"/>
        <v>1.2580555957810826E-4</v>
      </c>
      <c r="E861" s="18">
        <f t="shared" si="43"/>
        <v>8.9596516298574169</v>
      </c>
    </row>
    <row r="862" spans="1:5" x14ac:dyDescent="0.25">
      <c r="A862" s="17">
        <v>40053</v>
      </c>
      <c r="B862">
        <v>2028.77</v>
      </c>
      <c r="C862">
        <f t="shared" si="41"/>
        <v>5.128887968319074E-4</v>
      </c>
      <c r="D862" s="18">
        <f t="shared" si="42"/>
        <v>1.132246425903926E-4</v>
      </c>
      <c r="E862" s="18">
        <f t="shared" si="43"/>
        <v>9.0838134242242337</v>
      </c>
    </row>
    <row r="863" spans="1:5" x14ac:dyDescent="0.25">
      <c r="A863" s="17">
        <v>40056</v>
      </c>
      <c r="B863">
        <v>2009.06</v>
      </c>
      <c r="C863">
        <f t="shared" si="41"/>
        <v>-9.7152461836482375E-3</v>
      </c>
      <c r="D863" s="18">
        <f t="shared" si="42"/>
        <v>1.0168441397089157E-4</v>
      </c>
      <c r="E863" s="18">
        <f t="shared" si="43"/>
        <v>8.2654115879856924</v>
      </c>
    </row>
    <row r="864" spans="1:5" x14ac:dyDescent="0.25">
      <c r="A864" s="17">
        <v>40057</v>
      </c>
      <c r="B864">
        <v>1968.89</v>
      </c>
      <c r="C864">
        <f t="shared" si="41"/>
        <v>-1.9994425253601109E-2</v>
      </c>
      <c r="D864" s="18">
        <f t="shared" si="42"/>
        <v>1.0093880415361879E-4</v>
      </c>
      <c r="E864" s="18">
        <f t="shared" si="43"/>
        <v>5.2404078789592567</v>
      </c>
    </row>
    <row r="865" spans="1:5" x14ac:dyDescent="0.25">
      <c r="A865" s="17">
        <v>40058</v>
      </c>
      <c r="B865">
        <v>1967.07</v>
      </c>
      <c r="C865">
        <f t="shared" si="41"/>
        <v>-9.2437871084731179E-4</v>
      </c>
      <c r="D865" s="18">
        <f t="shared" si="42"/>
        <v>1.314683111043803E-4</v>
      </c>
      <c r="E865" s="18">
        <f t="shared" si="43"/>
        <v>8.9302452329771604</v>
      </c>
    </row>
    <row r="866" spans="1:5" x14ac:dyDescent="0.25">
      <c r="A866" s="17">
        <v>40059</v>
      </c>
      <c r="B866">
        <v>1983.2</v>
      </c>
      <c r="C866">
        <f t="shared" si="41"/>
        <v>8.2000132176283051E-3</v>
      </c>
      <c r="D866" s="18">
        <f t="shared" si="42"/>
        <v>1.1812471750748105E-4</v>
      </c>
      <c r="E866" s="18">
        <f t="shared" si="43"/>
        <v>8.4745388540141615</v>
      </c>
    </row>
    <row r="867" spans="1:5" x14ac:dyDescent="0.25">
      <c r="A867" s="17">
        <v>40060</v>
      </c>
      <c r="B867">
        <v>2018.78</v>
      </c>
      <c r="C867">
        <f t="shared" si="41"/>
        <v>1.794070189592574E-2</v>
      </c>
      <c r="D867" s="18">
        <f t="shared" si="42"/>
        <v>1.1292632410838493E-4</v>
      </c>
      <c r="E867" s="18">
        <f t="shared" si="43"/>
        <v>6.2385202644425046</v>
      </c>
    </row>
    <row r="868" spans="1:5" x14ac:dyDescent="0.25">
      <c r="A868" s="17">
        <v>40064</v>
      </c>
      <c r="B868">
        <v>2037.77</v>
      </c>
      <c r="C868">
        <f t="shared" si="41"/>
        <v>9.4066713559674709E-3</v>
      </c>
      <c r="D868" s="18">
        <f t="shared" si="42"/>
        <v>1.3427202056269356E-4</v>
      </c>
      <c r="E868" s="18">
        <f t="shared" si="43"/>
        <v>8.2566412888453407</v>
      </c>
    </row>
    <row r="869" spans="1:5" x14ac:dyDescent="0.25">
      <c r="A869" s="17">
        <v>40065</v>
      </c>
      <c r="B869">
        <v>2060.39</v>
      </c>
      <c r="C869">
        <f t="shared" si="41"/>
        <v>1.1100369521584816E-2</v>
      </c>
      <c r="D869" s="18">
        <f t="shared" si="42"/>
        <v>1.2959443663129351E-4</v>
      </c>
      <c r="E869" s="18">
        <f t="shared" si="43"/>
        <v>8.0003021438720658</v>
      </c>
    </row>
    <row r="870" spans="1:5" x14ac:dyDescent="0.25">
      <c r="A870" s="17">
        <v>40066</v>
      </c>
      <c r="B870">
        <v>2084.02</v>
      </c>
      <c r="C870">
        <f t="shared" si="41"/>
        <v>1.1468702527191508E-2</v>
      </c>
      <c r="D870" s="18">
        <f t="shared" si="42"/>
        <v>1.2894303654564497E-4</v>
      </c>
      <c r="E870" s="18">
        <f t="shared" si="43"/>
        <v>7.9360681657897674</v>
      </c>
    </row>
    <row r="871" spans="1:5" x14ac:dyDescent="0.25">
      <c r="A871" s="17">
        <v>40067</v>
      </c>
      <c r="B871">
        <v>2080.9</v>
      </c>
      <c r="C871">
        <f t="shared" si="41"/>
        <v>-1.4971065536798548E-3</v>
      </c>
      <c r="D871" s="18">
        <f t="shared" si="42"/>
        <v>1.2920743862367197E-4</v>
      </c>
      <c r="E871" s="18">
        <f t="shared" si="43"/>
        <v>8.9367446523221794</v>
      </c>
    </row>
    <row r="872" spans="1:5" x14ac:dyDescent="0.25">
      <c r="A872" s="17">
        <v>40070</v>
      </c>
      <c r="B872">
        <v>2091.7800000000002</v>
      </c>
      <c r="C872">
        <f t="shared" si="41"/>
        <v>5.2285068960546436E-3</v>
      </c>
      <c r="D872" s="18">
        <f t="shared" si="42"/>
        <v>1.1623649891456778E-4</v>
      </c>
      <c r="E872" s="18">
        <f t="shared" si="43"/>
        <v>8.824696909032296</v>
      </c>
    </row>
    <row r="873" spans="1:5" x14ac:dyDescent="0.25">
      <c r="A873" s="17">
        <v>40071</v>
      </c>
      <c r="B873">
        <v>2102.64</v>
      </c>
      <c r="C873">
        <f t="shared" si="41"/>
        <v>5.1917505665030122E-3</v>
      </c>
      <c r="D873" s="18">
        <f t="shared" si="42"/>
        <v>1.0715449784528201E-4</v>
      </c>
      <c r="E873" s="18">
        <f t="shared" si="43"/>
        <v>8.8896929659452599</v>
      </c>
    </row>
    <row r="874" spans="1:5" x14ac:dyDescent="0.25">
      <c r="A874" s="17">
        <v>40072</v>
      </c>
      <c r="B874">
        <v>2133.15</v>
      </c>
      <c r="C874">
        <f t="shared" si="41"/>
        <v>1.4510329871019394E-2</v>
      </c>
      <c r="D874" s="18">
        <f t="shared" si="42"/>
        <v>9.8961191268975637E-5</v>
      </c>
      <c r="E874" s="18">
        <f t="shared" si="43"/>
        <v>7.0931843843906766</v>
      </c>
    </row>
    <row r="875" spans="1:5" x14ac:dyDescent="0.25">
      <c r="A875" s="17">
        <v>40073</v>
      </c>
      <c r="B875">
        <v>2126.75</v>
      </c>
      <c r="C875">
        <f t="shared" si="41"/>
        <v>-3.0002578346577085E-3</v>
      </c>
      <c r="D875" s="18">
        <f t="shared" si="42"/>
        <v>1.1036114249680435E-4</v>
      </c>
      <c r="E875" s="18">
        <f t="shared" si="43"/>
        <v>9.0301879954747406</v>
      </c>
    </row>
    <row r="876" spans="1:5" x14ac:dyDescent="0.25">
      <c r="A876" s="17">
        <v>40074</v>
      </c>
      <c r="B876">
        <v>2132.86</v>
      </c>
      <c r="C876">
        <f t="shared" si="41"/>
        <v>2.87292817679564E-3</v>
      </c>
      <c r="D876" s="18">
        <f t="shared" si="42"/>
        <v>1.0000618088502285E-4</v>
      </c>
      <c r="E876" s="18">
        <f t="shared" si="43"/>
        <v>9.1277465031576295</v>
      </c>
    </row>
    <row r="877" spans="1:5" x14ac:dyDescent="0.25">
      <c r="A877" s="17">
        <v>40077</v>
      </c>
      <c r="B877">
        <v>2138.04</v>
      </c>
      <c r="C877">
        <f t="shared" si="41"/>
        <v>2.4286638597938149E-3</v>
      </c>
      <c r="D877" s="18">
        <f t="shared" si="42"/>
        <v>9.0632689953931264E-5</v>
      </c>
      <c r="E877" s="18">
        <f t="shared" si="43"/>
        <v>9.2436152331306296</v>
      </c>
    </row>
    <row r="878" spans="1:5" x14ac:dyDescent="0.25">
      <c r="A878" s="17">
        <v>40078</v>
      </c>
      <c r="B878">
        <v>2146.3000000000002</v>
      </c>
      <c r="C878">
        <f t="shared" si="41"/>
        <v>3.863351480795597E-3</v>
      </c>
      <c r="D878" s="18">
        <f t="shared" si="42"/>
        <v>8.197618109861526E-5</v>
      </c>
      <c r="E878" s="18">
        <f t="shared" si="43"/>
        <v>9.2270108346788202</v>
      </c>
    </row>
    <row r="879" spans="1:5" x14ac:dyDescent="0.25">
      <c r="A879" s="17">
        <v>40079</v>
      </c>
      <c r="B879">
        <v>2131.42</v>
      </c>
      <c r="C879">
        <f t="shared" si="41"/>
        <v>-6.9328612030005628E-3</v>
      </c>
      <c r="D879" s="18">
        <f t="shared" si="42"/>
        <v>7.5126238725338541E-5</v>
      </c>
      <c r="E879" s="18">
        <f t="shared" si="43"/>
        <v>8.8565566904525053</v>
      </c>
    </row>
    <row r="880" spans="1:5" x14ac:dyDescent="0.25">
      <c r="A880" s="17">
        <v>40080</v>
      </c>
      <c r="B880">
        <v>2107.61</v>
      </c>
      <c r="C880">
        <f t="shared" si="41"/>
        <v>-1.1170956451567474E-2</v>
      </c>
      <c r="D880" s="18">
        <f t="shared" si="42"/>
        <v>7.2361600636564987E-5</v>
      </c>
      <c r="E880" s="18">
        <f t="shared" si="43"/>
        <v>7.809297633970214</v>
      </c>
    </row>
    <row r="881" spans="1:5" x14ac:dyDescent="0.25">
      <c r="A881" s="17">
        <v>40081</v>
      </c>
      <c r="B881">
        <v>2090.92</v>
      </c>
      <c r="C881">
        <f t="shared" si="41"/>
        <v>-7.9189223812754991E-3</v>
      </c>
      <c r="D881" s="18">
        <f t="shared" si="42"/>
        <v>7.7717747097946104E-5</v>
      </c>
      <c r="E881" s="18">
        <f t="shared" si="43"/>
        <v>8.6555413125054219</v>
      </c>
    </row>
    <row r="882" spans="1:5" x14ac:dyDescent="0.25">
      <c r="A882" s="17">
        <v>40084</v>
      </c>
      <c r="B882">
        <v>2130.7399999999998</v>
      </c>
      <c r="C882">
        <f t="shared" si="41"/>
        <v>1.904424846479048E-2</v>
      </c>
      <c r="D882" s="18">
        <f t="shared" si="42"/>
        <v>7.6184477703450365E-5</v>
      </c>
      <c r="E882" s="18">
        <f t="shared" si="43"/>
        <v>4.7217583988242069</v>
      </c>
    </row>
    <row r="883" spans="1:5" x14ac:dyDescent="0.25">
      <c r="A883" s="17">
        <v>40085</v>
      </c>
      <c r="B883">
        <v>2124.04</v>
      </c>
      <c r="C883">
        <f t="shared" si="41"/>
        <v>-3.1444474689543626E-3</v>
      </c>
      <c r="D883" s="18">
        <f t="shared" si="42"/>
        <v>1.0545339226033761E-4</v>
      </c>
      <c r="E883" s="18">
        <f t="shared" si="43"/>
        <v>9.0634792079409152</v>
      </c>
    </row>
    <row r="884" spans="1:5" x14ac:dyDescent="0.25">
      <c r="A884" s="17">
        <v>40086</v>
      </c>
      <c r="B884">
        <v>2122.42</v>
      </c>
      <c r="C884">
        <f t="shared" si="41"/>
        <v>-7.6269750098863058E-4</v>
      </c>
      <c r="D884" s="18">
        <f t="shared" si="42"/>
        <v>9.5690324194898669E-5</v>
      </c>
      <c r="E884" s="18">
        <f t="shared" si="43"/>
        <v>9.2483143075349723</v>
      </c>
    </row>
    <row r="885" spans="1:5" x14ac:dyDescent="0.25">
      <c r="A885" s="17">
        <v>40087</v>
      </c>
      <c r="B885">
        <v>2057.48</v>
      </c>
      <c r="C885">
        <f t="shared" si="41"/>
        <v>-3.0597148537989678E-2</v>
      </c>
      <c r="D885" s="18">
        <f t="shared" si="42"/>
        <v>8.5973966597485332E-5</v>
      </c>
      <c r="E885" s="18">
        <f t="shared" si="43"/>
        <v>-1.5277081751156256</v>
      </c>
    </row>
    <row r="886" spans="1:5" x14ac:dyDescent="0.25">
      <c r="A886" s="17">
        <v>40088</v>
      </c>
      <c r="B886">
        <v>2048.11</v>
      </c>
      <c r="C886">
        <f t="shared" si="41"/>
        <v>-4.5541147423060688E-3</v>
      </c>
      <c r="D886" s="18">
        <f t="shared" si="42"/>
        <v>1.7283212481793527E-4</v>
      </c>
      <c r="E886" s="18">
        <f t="shared" si="43"/>
        <v>8.5431891974253507</v>
      </c>
    </row>
    <row r="887" spans="1:5" x14ac:dyDescent="0.25">
      <c r="A887" s="17">
        <v>40091</v>
      </c>
      <c r="B887">
        <v>2068.15</v>
      </c>
      <c r="C887">
        <f t="shared" si="41"/>
        <v>9.7846307083115473E-3</v>
      </c>
      <c r="D887" s="18">
        <f t="shared" si="42"/>
        <v>1.5729429132192347E-4</v>
      </c>
      <c r="E887" s="18">
        <f t="shared" si="43"/>
        <v>8.1487304206933722</v>
      </c>
    </row>
    <row r="888" spans="1:5" x14ac:dyDescent="0.25">
      <c r="A888" s="17">
        <v>40092</v>
      </c>
      <c r="B888">
        <v>2103.5700000000002</v>
      </c>
      <c r="C888">
        <f t="shared" si="41"/>
        <v>1.712641732949741E-2</v>
      </c>
      <c r="D888" s="18">
        <f t="shared" si="42"/>
        <v>1.5100576288335589E-4</v>
      </c>
      <c r="E888" s="18">
        <f t="shared" si="43"/>
        <v>6.8557887378986333</v>
      </c>
    </row>
    <row r="889" spans="1:5" x14ac:dyDescent="0.25">
      <c r="A889" s="17">
        <v>40093</v>
      </c>
      <c r="B889">
        <v>2110.33</v>
      </c>
      <c r="C889">
        <f t="shared" si="41"/>
        <v>3.2135845253544039E-3</v>
      </c>
      <c r="D889" s="18">
        <f t="shared" si="42"/>
        <v>1.6554408155185655E-4</v>
      </c>
      <c r="E889" s="18">
        <f t="shared" si="43"/>
        <v>8.6438901108975195</v>
      </c>
    </row>
    <row r="890" spans="1:5" x14ac:dyDescent="0.25">
      <c r="A890" s="17">
        <v>40094</v>
      </c>
      <c r="B890">
        <v>2123.9299999999998</v>
      </c>
      <c r="C890">
        <f t="shared" si="41"/>
        <v>6.4444897243558638E-3</v>
      </c>
      <c r="D890" s="18">
        <f t="shared" si="42"/>
        <v>1.4968701725813759E-4</v>
      </c>
      <c r="E890" s="18">
        <f t="shared" si="43"/>
        <v>8.5295087519610551</v>
      </c>
    </row>
    <row r="891" spans="1:5" x14ac:dyDescent="0.25">
      <c r="A891" s="17">
        <v>40095</v>
      </c>
      <c r="B891">
        <v>2139.2800000000002</v>
      </c>
      <c r="C891">
        <f t="shared" si="41"/>
        <v>7.2271685036702548E-3</v>
      </c>
      <c r="D891" s="18">
        <f t="shared" si="42"/>
        <v>1.386377745584551E-4</v>
      </c>
      <c r="E891" s="18">
        <f t="shared" si="43"/>
        <v>8.5068946445312683</v>
      </c>
    </row>
    <row r="892" spans="1:5" x14ac:dyDescent="0.25">
      <c r="A892" s="17">
        <v>40098</v>
      </c>
      <c r="B892">
        <v>2139.14</v>
      </c>
      <c r="C892">
        <f t="shared" si="41"/>
        <v>-6.5442578811715816E-5</v>
      </c>
      <c r="D892" s="18">
        <f t="shared" si="42"/>
        <v>1.2981050130791836E-4</v>
      </c>
      <c r="E892" s="18">
        <f t="shared" si="43"/>
        <v>8.9494018610301538</v>
      </c>
    </row>
    <row r="893" spans="1:5" x14ac:dyDescent="0.25">
      <c r="A893" s="17">
        <v>40099</v>
      </c>
      <c r="B893">
        <v>2139.89</v>
      </c>
      <c r="C893">
        <f t="shared" si="41"/>
        <v>3.5060818833736922E-4</v>
      </c>
      <c r="D893" s="18">
        <f t="shared" si="42"/>
        <v>1.1654941433601363E-4</v>
      </c>
      <c r="E893" s="18">
        <f t="shared" si="43"/>
        <v>9.0561405051896866</v>
      </c>
    </row>
    <row r="894" spans="1:5" x14ac:dyDescent="0.25">
      <c r="A894" s="17">
        <v>40100</v>
      </c>
      <c r="B894">
        <v>2172.23</v>
      </c>
      <c r="C894">
        <f t="shared" si="41"/>
        <v>1.511292636537399E-2</v>
      </c>
      <c r="D894" s="18">
        <f t="shared" si="42"/>
        <v>1.0465520924140292E-4</v>
      </c>
      <c r="E894" s="18">
        <f t="shared" si="43"/>
        <v>6.9824296371369785</v>
      </c>
    </row>
    <row r="895" spans="1:5" x14ac:dyDescent="0.25">
      <c r="A895" s="17">
        <v>40101</v>
      </c>
      <c r="B895">
        <v>2173.29</v>
      </c>
      <c r="C895">
        <f t="shared" si="41"/>
        <v>4.8797779240685628E-4</v>
      </c>
      <c r="D895" s="18">
        <f t="shared" si="42"/>
        <v>1.172971123462376E-4</v>
      </c>
      <c r="E895" s="18">
        <f t="shared" si="43"/>
        <v>9.0487703419575389</v>
      </c>
    </row>
    <row r="896" spans="1:5" x14ac:dyDescent="0.25">
      <c r="A896" s="17">
        <v>40102</v>
      </c>
      <c r="B896">
        <v>2156.8000000000002</v>
      </c>
      <c r="C896">
        <f t="shared" si="41"/>
        <v>-7.5875745988799384E-3</v>
      </c>
      <c r="D896" s="18">
        <f t="shared" si="42"/>
        <v>1.0533829046140733E-4</v>
      </c>
      <c r="E896" s="18">
        <f t="shared" si="43"/>
        <v>8.6117964300354668</v>
      </c>
    </row>
    <row r="897" spans="1:5" x14ac:dyDescent="0.25">
      <c r="A897" s="17">
        <v>40105</v>
      </c>
      <c r="B897">
        <v>2176.3200000000002</v>
      </c>
      <c r="C897">
        <f t="shared" si="41"/>
        <v>9.0504451038575569E-3</v>
      </c>
      <c r="D897" s="18">
        <f t="shared" si="42"/>
        <v>1.0045838272601546E-4</v>
      </c>
      <c r="E897" s="18">
        <f t="shared" si="43"/>
        <v>8.3903989590163857</v>
      </c>
    </row>
    <row r="898" spans="1:5" x14ac:dyDescent="0.25">
      <c r="A898" s="17">
        <v>40106</v>
      </c>
      <c r="B898">
        <v>2163.4699999999998</v>
      </c>
      <c r="C898">
        <f t="shared" si="41"/>
        <v>-5.9044625790326622E-3</v>
      </c>
      <c r="D898" s="18">
        <f t="shared" si="42"/>
        <v>9.8563524849511736E-5</v>
      </c>
      <c r="E898" s="18">
        <f t="shared" si="43"/>
        <v>8.871101588543894</v>
      </c>
    </row>
    <row r="899" spans="1:5" x14ac:dyDescent="0.25">
      <c r="A899" s="17">
        <v>40107</v>
      </c>
      <c r="B899">
        <v>2150.73</v>
      </c>
      <c r="C899">
        <f t="shared" si="41"/>
        <v>-5.8886880797976316E-3</v>
      </c>
      <c r="D899" s="18">
        <f t="shared" si="42"/>
        <v>9.2055805304847735E-5</v>
      </c>
      <c r="E899" s="18">
        <f t="shared" si="43"/>
        <v>8.9164239994057244</v>
      </c>
    </row>
    <row r="900" spans="1:5" x14ac:dyDescent="0.25">
      <c r="A900" s="17">
        <v>40108</v>
      </c>
      <c r="B900">
        <v>2165.29</v>
      </c>
      <c r="C900">
        <f t="shared" si="41"/>
        <v>6.7697944418871475E-3</v>
      </c>
      <c r="D900" s="18">
        <f t="shared" si="42"/>
        <v>8.6193913532601744E-5</v>
      </c>
      <c r="E900" s="18">
        <f t="shared" si="43"/>
        <v>8.8272015597001854</v>
      </c>
    </row>
    <row r="901" spans="1:5" x14ac:dyDescent="0.25">
      <c r="A901" s="17">
        <v>40109</v>
      </c>
      <c r="B901">
        <v>2154.4699999999998</v>
      </c>
      <c r="C901">
        <f t="shared" si="41"/>
        <v>-4.9970211842294398E-3</v>
      </c>
      <c r="D901" s="18">
        <f t="shared" si="42"/>
        <v>8.2070322035602942E-5</v>
      </c>
      <c r="E901" s="18">
        <f t="shared" si="43"/>
        <v>9.1036801295186986</v>
      </c>
    </row>
    <row r="902" spans="1:5" x14ac:dyDescent="0.25">
      <c r="A902" s="17">
        <v>40112</v>
      </c>
      <c r="B902">
        <v>2141.85</v>
      </c>
      <c r="C902">
        <f t="shared" ref="C902:C965" si="44">(B902-B901)/B901</f>
        <v>-5.8575891054411956E-3</v>
      </c>
      <c r="D902" s="18">
        <f t="shared" si="42"/>
        <v>7.6236938874066308E-5</v>
      </c>
      <c r="E902" s="18">
        <f t="shared" si="43"/>
        <v>9.0316024382131328</v>
      </c>
    </row>
    <row r="903" spans="1:5" x14ac:dyDescent="0.25">
      <c r="A903" s="17">
        <v>40113</v>
      </c>
      <c r="B903">
        <v>2116.09</v>
      </c>
      <c r="C903">
        <f t="shared" si="44"/>
        <v>-1.2026986016761101E-2</v>
      </c>
      <c r="D903" s="18">
        <f t="shared" si="42"/>
        <v>7.1953793699642082E-5</v>
      </c>
      <c r="E903" s="18">
        <f t="shared" si="43"/>
        <v>7.5291908301289219</v>
      </c>
    </row>
    <row r="904" spans="1:5" x14ac:dyDescent="0.25">
      <c r="A904" s="17">
        <v>40114</v>
      </c>
      <c r="B904">
        <v>2059.61</v>
      </c>
      <c r="C904">
        <f t="shared" si="44"/>
        <v>-2.6690736216323507E-2</v>
      </c>
      <c r="D904" s="18">
        <f t="shared" si="42"/>
        <v>7.9380320792126345E-5</v>
      </c>
      <c r="E904" s="18">
        <f t="shared" si="43"/>
        <v>0.46680150510172247</v>
      </c>
    </row>
    <row r="905" spans="1:5" x14ac:dyDescent="0.25">
      <c r="A905" s="17">
        <v>40115</v>
      </c>
      <c r="B905">
        <v>2097.5500000000002</v>
      </c>
      <c r="C905">
        <f t="shared" si="44"/>
        <v>1.8420963192060658E-2</v>
      </c>
      <c r="D905" s="18">
        <f t="shared" si="42"/>
        <v>1.4404954934590236E-4</v>
      </c>
      <c r="E905" s="18">
        <f t="shared" si="43"/>
        <v>6.489692367473868</v>
      </c>
    </row>
    <row r="906" spans="1:5" x14ac:dyDescent="0.25">
      <c r="A906" s="17">
        <v>40116</v>
      </c>
      <c r="B906">
        <v>2045.11</v>
      </c>
      <c r="C906">
        <f t="shared" si="44"/>
        <v>-2.5000595933350946E-2</v>
      </c>
      <c r="D906" s="18">
        <f t="shared" si="42"/>
        <v>1.6399971864103385E-4</v>
      </c>
      <c r="E906" s="18">
        <f t="shared" si="43"/>
        <v>4.9044820083803593</v>
      </c>
    </row>
    <row r="907" spans="1:5" x14ac:dyDescent="0.25">
      <c r="A907" s="17">
        <v>40119</v>
      </c>
      <c r="B907">
        <v>2049.1999999999998</v>
      </c>
      <c r="C907">
        <f t="shared" si="44"/>
        <v>1.9998924263242165E-3</v>
      </c>
      <c r="D907" s="18">
        <f t="shared" si="42"/>
        <v>2.1109884866049475E-4</v>
      </c>
      <c r="E907" s="18">
        <f t="shared" si="43"/>
        <v>8.4442376263786016</v>
      </c>
    </row>
    <row r="908" spans="1:5" x14ac:dyDescent="0.25">
      <c r="A908" s="17">
        <v>40120</v>
      </c>
      <c r="B908">
        <v>2057.3200000000002</v>
      </c>
      <c r="C908">
        <f t="shared" si="44"/>
        <v>3.9625219597893549E-3</v>
      </c>
      <c r="D908" s="18">
        <f t="shared" si="42"/>
        <v>1.8994145281304265E-4</v>
      </c>
      <c r="E908" s="18">
        <f t="shared" si="43"/>
        <v>8.4861293073966344</v>
      </c>
    </row>
    <row r="909" spans="1:5" x14ac:dyDescent="0.25">
      <c r="A909" s="17">
        <v>40121</v>
      </c>
      <c r="B909">
        <v>2055.52</v>
      </c>
      <c r="C909">
        <f t="shared" si="44"/>
        <v>-8.749246592655405E-4</v>
      </c>
      <c r="D909" s="18">
        <f t="shared" si="42"/>
        <v>1.7214099510813531E-4</v>
      </c>
      <c r="E909" s="18">
        <f t="shared" si="43"/>
        <v>8.6627497816225372</v>
      </c>
    </row>
    <row r="910" spans="1:5" x14ac:dyDescent="0.25">
      <c r="A910" s="17">
        <v>40122</v>
      </c>
      <c r="B910">
        <v>2105.3200000000002</v>
      </c>
      <c r="C910">
        <f t="shared" si="44"/>
        <v>2.4227446096364999E-2</v>
      </c>
      <c r="D910" s="18">
        <f t="shared" si="42"/>
        <v>1.5463316334850678E-4</v>
      </c>
      <c r="E910" s="18">
        <f t="shared" si="43"/>
        <v>4.9785735614779085</v>
      </c>
    </row>
    <row r="911" spans="1:5" x14ac:dyDescent="0.25">
      <c r="A911" s="17">
        <v>40123</v>
      </c>
      <c r="B911">
        <v>2112.44</v>
      </c>
      <c r="C911">
        <f t="shared" si="44"/>
        <v>3.3819086884653593E-3</v>
      </c>
      <c r="D911" s="18">
        <f t="shared" si="42"/>
        <v>1.9880088588163593E-4</v>
      </c>
      <c r="E911" s="18">
        <f t="shared" si="43"/>
        <v>8.4656753417563344</v>
      </c>
    </row>
    <row r="912" spans="1:5" x14ac:dyDescent="0.25">
      <c r="A912" s="17">
        <v>40126</v>
      </c>
      <c r="B912">
        <v>2154.06</v>
      </c>
      <c r="C912">
        <f t="shared" si="44"/>
        <v>1.9702334740868327E-2</v>
      </c>
      <c r="D912" s="18">
        <f t="shared" si="42"/>
        <v>1.796597018118849E-4</v>
      </c>
      <c r="E912" s="18">
        <f t="shared" si="43"/>
        <v>6.4637945973839299</v>
      </c>
    </row>
    <row r="913" spans="1:5" x14ac:dyDescent="0.25">
      <c r="A913" s="17">
        <v>40127</v>
      </c>
      <c r="B913">
        <v>2151.08</v>
      </c>
      <c r="C913">
        <f t="shared" si="44"/>
        <v>-1.3834340733312992E-3</v>
      </c>
      <c r="D913" s="18">
        <f t="shared" si="42"/>
        <v>2.0096247363441105E-4</v>
      </c>
      <c r="E913" s="18">
        <f t="shared" si="43"/>
        <v>8.5028687476517373</v>
      </c>
    </row>
    <row r="914" spans="1:5" x14ac:dyDescent="0.25">
      <c r="A914" s="17">
        <v>40128</v>
      </c>
      <c r="B914">
        <v>2166.9</v>
      </c>
      <c r="C914">
        <f t="shared" si="44"/>
        <v>7.3544452089183872E-3</v>
      </c>
      <c r="D914" s="18">
        <f t="shared" si="42"/>
        <v>1.8062754199295482E-4</v>
      </c>
      <c r="E914" s="18">
        <f t="shared" si="43"/>
        <v>8.3196292562127017</v>
      </c>
    </row>
    <row r="915" spans="1:5" x14ac:dyDescent="0.25">
      <c r="A915" s="17">
        <v>40129</v>
      </c>
      <c r="B915">
        <v>2149.02</v>
      </c>
      <c r="C915">
        <f t="shared" si="44"/>
        <v>-8.2514190779455019E-3</v>
      </c>
      <c r="D915" s="18">
        <f t="shared" si="42"/>
        <v>1.6770016694674762E-4</v>
      </c>
      <c r="E915" s="18">
        <f t="shared" si="43"/>
        <v>8.2873349865321444</v>
      </c>
    </row>
    <row r="916" spans="1:5" x14ac:dyDescent="0.25">
      <c r="A916" s="17">
        <v>40130</v>
      </c>
      <c r="B916">
        <v>2167.88</v>
      </c>
      <c r="C916">
        <f t="shared" si="44"/>
        <v>8.7760932890341304E-3</v>
      </c>
      <c r="D916" s="18">
        <f t="shared" si="42"/>
        <v>1.5752351093348342E-4</v>
      </c>
      <c r="E916" s="18">
        <f t="shared" si="43"/>
        <v>8.2669941338518136</v>
      </c>
    </row>
    <row r="917" spans="1:5" x14ac:dyDescent="0.25">
      <c r="A917" s="17">
        <v>40133</v>
      </c>
      <c r="B917">
        <v>2197.85</v>
      </c>
      <c r="C917">
        <f t="shared" si="44"/>
        <v>1.3824565935383785E-2</v>
      </c>
      <c r="D917" s="18">
        <f t="shared" si="42"/>
        <v>1.4929920129701257E-4</v>
      </c>
      <c r="E917" s="18">
        <f t="shared" si="43"/>
        <v>7.5294534092116745</v>
      </c>
    </row>
    <row r="918" spans="1:5" x14ac:dyDescent="0.25">
      <c r="A918" s="17">
        <v>40134</v>
      </c>
      <c r="B918">
        <v>2203.7800000000002</v>
      </c>
      <c r="C918">
        <f t="shared" si="44"/>
        <v>2.6980913165139983E-3</v>
      </c>
      <c r="D918" s="18">
        <f t="shared" si="42"/>
        <v>1.5357150040872135E-4</v>
      </c>
      <c r="E918" s="18">
        <f t="shared" si="43"/>
        <v>8.7339416443278513</v>
      </c>
    </row>
    <row r="919" spans="1:5" x14ac:dyDescent="0.25">
      <c r="A919" s="17">
        <v>40135</v>
      </c>
      <c r="B919">
        <v>2193.14</v>
      </c>
      <c r="C919">
        <f t="shared" si="44"/>
        <v>-4.828068137473036E-3</v>
      </c>
      <c r="D919" s="18">
        <f t="shared" si="42"/>
        <v>1.3862623543732438E-4</v>
      </c>
      <c r="E919" s="18">
        <f t="shared" si="43"/>
        <v>8.7155774657222533</v>
      </c>
    </row>
    <row r="920" spans="1:5" x14ac:dyDescent="0.25">
      <c r="A920" s="17">
        <v>40136</v>
      </c>
      <c r="B920">
        <v>2156.8200000000002</v>
      </c>
      <c r="C920">
        <f t="shared" si="44"/>
        <v>-1.6560730277136757E-2</v>
      </c>
      <c r="D920" s="18">
        <f t="shared" si="42"/>
        <v>1.2684547920095192E-4</v>
      </c>
      <c r="E920" s="18">
        <f t="shared" si="43"/>
        <v>6.8104001001681951</v>
      </c>
    </row>
    <row r="921" spans="1:5" x14ac:dyDescent="0.25">
      <c r="A921" s="17">
        <v>40137</v>
      </c>
      <c r="B921">
        <v>2146.04</v>
      </c>
      <c r="C921">
        <f t="shared" si="44"/>
        <v>-4.9980990532358747E-3</v>
      </c>
      <c r="D921" s="18">
        <f t="shared" ref="D921:D984" si="45">$H$1*D920+(1-$H$1)*C920*C920</f>
        <v>1.4190521562979077E-4</v>
      </c>
      <c r="E921" s="18">
        <f t="shared" ref="E921:E984" si="46">-LN(D921)-C921*C921/D921</f>
        <v>8.6843112188974274</v>
      </c>
    </row>
    <row r="922" spans="1:5" x14ac:dyDescent="0.25">
      <c r="A922" s="17">
        <v>40140</v>
      </c>
      <c r="B922">
        <v>2176.0100000000002</v>
      </c>
      <c r="C922">
        <f t="shared" si="44"/>
        <v>1.3965256938361007E-2</v>
      </c>
      <c r="D922" s="18">
        <f t="shared" si="45"/>
        <v>1.2996016178553273E-4</v>
      </c>
      <c r="E922" s="18">
        <f t="shared" si="46"/>
        <v>7.4476042507350453</v>
      </c>
    </row>
    <row r="923" spans="1:5" x14ac:dyDescent="0.25">
      <c r="A923" s="17">
        <v>40141</v>
      </c>
      <c r="B923">
        <v>2169.1799999999998</v>
      </c>
      <c r="C923">
        <f t="shared" si="44"/>
        <v>-3.1387723402008178E-3</v>
      </c>
      <c r="D923" s="18">
        <f t="shared" si="45"/>
        <v>1.3660757508739634E-4</v>
      </c>
      <c r="E923" s="18">
        <f t="shared" si="46"/>
        <v>8.826279962369723</v>
      </c>
    </row>
    <row r="924" spans="1:5" x14ac:dyDescent="0.25">
      <c r="A924" s="17">
        <v>40142</v>
      </c>
      <c r="B924">
        <v>2176.0500000000002</v>
      </c>
      <c r="C924">
        <f t="shared" si="44"/>
        <v>3.1670954001052683E-3</v>
      </c>
      <c r="D924" s="18">
        <f t="shared" si="45"/>
        <v>1.2365813276761235E-4</v>
      </c>
      <c r="E924" s="18">
        <f t="shared" si="46"/>
        <v>8.9168750861442856</v>
      </c>
    </row>
    <row r="925" spans="1:5" x14ac:dyDescent="0.25">
      <c r="A925" s="17">
        <v>40144</v>
      </c>
      <c r="B925">
        <v>2138.44</v>
      </c>
      <c r="C925">
        <f t="shared" si="44"/>
        <v>-1.7283610211162485E-2</v>
      </c>
      <c r="D925" s="18">
        <f t="shared" si="45"/>
        <v>1.120498598646163E-4</v>
      </c>
      <c r="E925" s="18">
        <f t="shared" si="46"/>
        <v>6.4305821770419263</v>
      </c>
    </row>
    <row r="926" spans="1:5" x14ac:dyDescent="0.25">
      <c r="A926" s="17">
        <v>40147</v>
      </c>
      <c r="B926">
        <v>2144.6</v>
      </c>
      <c r="C926">
        <f t="shared" si="44"/>
        <v>2.8806045528515433E-3</v>
      </c>
      <c r="D926" s="18">
        <f t="shared" si="45"/>
        <v>1.3112052678954052E-4</v>
      </c>
      <c r="E926" s="18">
        <f t="shared" si="46"/>
        <v>8.8761092156516685</v>
      </c>
    </row>
    <row r="927" spans="1:5" x14ac:dyDescent="0.25">
      <c r="A927" s="17">
        <v>40148</v>
      </c>
      <c r="B927">
        <v>2175.81</v>
      </c>
      <c r="C927">
        <f t="shared" si="44"/>
        <v>1.455283036463678E-2</v>
      </c>
      <c r="D927" s="18">
        <f t="shared" si="45"/>
        <v>1.1857288627810381E-4</v>
      </c>
      <c r="E927" s="18">
        <f t="shared" si="46"/>
        <v>7.2538671992292807</v>
      </c>
    </row>
    <row r="928" spans="1:5" x14ac:dyDescent="0.25">
      <c r="A928" s="17">
        <v>40149</v>
      </c>
      <c r="B928">
        <v>2185.0300000000002</v>
      </c>
      <c r="C928">
        <f t="shared" si="44"/>
        <v>4.2375023554447559E-3</v>
      </c>
      <c r="D928" s="18">
        <f t="shared" si="45"/>
        <v>1.2809548279174164E-4</v>
      </c>
      <c r="E928" s="18">
        <f t="shared" si="46"/>
        <v>8.8225546016236596</v>
      </c>
    </row>
    <row r="929" spans="1:5" x14ac:dyDescent="0.25">
      <c r="A929" s="17">
        <v>40150</v>
      </c>
      <c r="B929">
        <v>2173.14</v>
      </c>
      <c r="C929">
        <f t="shared" si="44"/>
        <v>-5.4415728845829698E-3</v>
      </c>
      <c r="D929" s="18">
        <f t="shared" si="45"/>
        <v>1.1684360576831477E-4</v>
      </c>
      <c r="E929" s="18">
        <f t="shared" si="46"/>
        <v>8.8012524324589947</v>
      </c>
    </row>
    <row r="930" spans="1:5" x14ac:dyDescent="0.25">
      <c r="A930" s="17">
        <v>40151</v>
      </c>
      <c r="B930">
        <v>2194.35</v>
      </c>
      <c r="C930">
        <f t="shared" si="44"/>
        <v>9.760070681134228E-3</v>
      </c>
      <c r="D930" s="18">
        <f t="shared" si="45"/>
        <v>1.0793183745785989E-4</v>
      </c>
      <c r="E930" s="18">
        <f t="shared" si="46"/>
        <v>8.2514260451827148</v>
      </c>
    </row>
    <row r="931" spans="1:5" x14ac:dyDescent="0.25">
      <c r="A931" s="17">
        <v>40154</v>
      </c>
      <c r="B931">
        <v>2189.61</v>
      </c>
      <c r="C931">
        <f t="shared" si="44"/>
        <v>-2.1600929660262865E-3</v>
      </c>
      <c r="D931" s="18">
        <f t="shared" si="45"/>
        <v>1.0663717013958829E-4</v>
      </c>
      <c r="E931" s="18">
        <f t="shared" si="46"/>
        <v>9.1023225540095485</v>
      </c>
    </row>
    <row r="932" spans="1:5" x14ac:dyDescent="0.25">
      <c r="A932" s="17">
        <v>40155</v>
      </c>
      <c r="B932">
        <v>2172.9899999999998</v>
      </c>
      <c r="C932">
        <f t="shared" si="44"/>
        <v>-7.5903928096785929E-3</v>
      </c>
      <c r="D932" s="18">
        <f t="shared" si="45"/>
        <v>9.6219729826125134E-5</v>
      </c>
      <c r="E932" s="18">
        <f t="shared" si="46"/>
        <v>8.6501001497474981</v>
      </c>
    </row>
    <row r="933" spans="1:5" x14ac:dyDescent="0.25">
      <c r="A933" s="17">
        <v>40156</v>
      </c>
      <c r="B933">
        <v>2183.73</v>
      </c>
      <c r="C933">
        <f t="shared" si="44"/>
        <v>4.9424985848992575E-3</v>
      </c>
      <c r="D933" s="18">
        <f t="shared" si="45"/>
        <v>9.2275750015808811E-5</v>
      </c>
      <c r="E933" s="18">
        <f t="shared" si="46"/>
        <v>9.0259977401321869</v>
      </c>
    </row>
    <row r="934" spans="1:5" x14ac:dyDescent="0.25">
      <c r="A934" s="17">
        <v>40157</v>
      </c>
      <c r="B934">
        <v>2190.86</v>
      </c>
      <c r="C934">
        <f t="shared" si="44"/>
        <v>3.2650556616432018E-3</v>
      </c>
      <c r="D934" s="18">
        <f t="shared" si="45"/>
        <v>8.5344409992471249E-5</v>
      </c>
      <c r="E934" s="18">
        <f t="shared" si="46"/>
        <v>9.2439030490265033</v>
      </c>
    </row>
    <row r="935" spans="1:5" x14ac:dyDescent="0.25">
      <c r="A935" s="17">
        <v>40158</v>
      </c>
      <c r="B935">
        <v>2190.31</v>
      </c>
      <c r="C935">
        <f t="shared" si="44"/>
        <v>-2.5104296942761375E-4</v>
      </c>
      <c r="D935" s="18">
        <f t="shared" si="45"/>
        <v>7.7714662639730638E-5</v>
      </c>
      <c r="E935" s="18">
        <f t="shared" si="46"/>
        <v>9.4616556617453735</v>
      </c>
    </row>
    <row r="936" spans="1:5" x14ac:dyDescent="0.25">
      <c r="A936" s="17">
        <v>40161</v>
      </c>
      <c r="B936">
        <v>2212.1</v>
      </c>
      <c r="C936">
        <f t="shared" si="44"/>
        <v>9.9483634736635285E-3</v>
      </c>
      <c r="D936" s="18">
        <f t="shared" si="45"/>
        <v>6.9781721030824769E-5</v>
      </c>
      <c r="E936" s="18">
        <f t="shared" si="46"/>
        <v>8.1518596554216742</v>
      </c>
    </row>
    <row r="937" spans="1:5" x14ac:dyDescent="0.25">
      <c r="A937" s="17">
        <v>40162</v>
      </c>
      <c r="B937">
        <v>2201.0500000000002</v>
      </c>
      <c r="C937">
        <f t="shared" si="44"/>
        <v>-4.9952533791418688E-3</v>
      </c>
      <c r="D937" s="18">
        <f t="shared" si="45"/>
        <v>7.2763607868814266E-5</v>
      </c>
      <c r="E937" s="18">
        <f t="shared" si="46"/>
        <v>9.1853682990364796</v>
      </c>
    </row>
    <row r="938" spans="1:5" x14ac:dyDescent="0.25">
      <c r="A938" s="17">
        <v>40163</v>
      </c>
      <c r="B938">
        <v>2206.91</v>
      </c>
      <c r="C938">
        <f t="shared" si="44"/>
        <v>2.662365689102779E-3</v>
      </c>
      <c r="D938" s="18">
        <f t="shared" si="45"/>
        <v>6.7879200020451474E-5</v>
      </c>
      <c r="E938" s="18">
        <f t="shared" si="46"/>
        <v>9.4933572935705364</v>
      </c>
    </row>
    <row r="939" spans="1:5" x14ac:dyDescent="0.25">
      <c r="A939" s="17">
        <v>40164</v>
      </c>
      <c r="B939">
        <v>2180.0500000000002</v>
      </c>
      <c r="C939">
        <f t="shared" si="44"/>
        <v>-1.2170863333801412E-2</v>
      </c>
      <c r="D939" s="18">
        <f t="shared" si="45"/>
        <v>6.1668751355204094E-5</v>
      </c>
      <c r="E939" s="18">
        <f t="shared" si="46"/>
        <v>7.2917077004462811</v>
      </c>
    </row>
    <row r="940" spans="1:5" x14ac:dyDescent="0.25">
      <c r="A940" s="17">
        <v>40165</v>
      </c>
      <c r="B940">
        <v>2211.69</v>
      </c>
      <c r="C940">
        <f t="shared" si="44"/>
        <v>1.4513428591087301E-2</v>
      </c>
      <c r="D940" s="18">
        <f t="shared" si="45"/>
        <v>7.0501679499497598E-5</v>
      </c>
      <c r="E940" s="18">
        <f t="shared" si="46"/>
        <v>6.5721493223879683</v>
      </c>
    </row>
    <row r="941" spans="1:5" x14ac:dyDescent="0.25">
      <c r="A941" s="17">
        <v>40168</v>
      </c>
      <c r="B941">
        <v>2237.66</v>
      </c>
      <c r="C941">
        <f t="shared" si="44"/>
        <v>1.1742151929067727E-2</v>
      </c>
      <c r="D941" s="18">
        <f t="shared" si="45"/>
        <v>8.4818260767777624E-5</v>
      </c>
      <c r="E941" s="18">
        <f t="shared" si="46"/>
        <v>7.7494283813586389</v>
      </c>
    </row>
    <row r="942" spans="1:5" x14ac:dyDescent="0.25">
      <c r="A942" s="17">
        <v>40169</v>
      </c>
      <c r="B942">
        <v>2252.67</v>
      </c>
      <c r="C942">
        <f t="shared" si="44"/>
        <v>6.7079002171912712E-3</v>
      </c>
      <c r="D942" s="18">
        <f t="shared" si="45"/>
        <v>9.0238891411307195E-5</v>
      </c>
      <c r="E942" s="18">
        <f t="shared" si="46"/>
        <v>8.8144188705559969</v>
      </c>
    </row>
    <row r="943" spans="1:5" x14ac:dyDescent="0.25">
      <c r="A943" s="17">
        <v>40170</v>
      </c>
      <c r="B943">
        <v>2269.64</v>
      </c>
      <c r="C943">
        <f t="shared" si="44"/>
        <v>7.5332827267197587E-3</v>
      </c>
      <c r="D943" s="18">
        <f t="shared" si="45"/>
        <v>8.561684082905039E-5</v>
      </c>
      <c r="E943" s="18">
        <f t="shared" si="46"/>
        <v>8.7027875993246369</v>
      </c>
    </row>
    <row r="944" spans="1:5" x14ac:dyDescent="0.25">
      <c r="A944" s="17">
        <v>40171</v>
      </c>
      <c r="B944">
        <v>2285.69</v>
      </c>
      <c r="C944">
        <f t="shared" si="44"/>
        <v>7.0716060696851407E-3</v>
      </c>
      <c r="D944" s="18">
        <f t="shared" si="45"/>
        <v>8.2667821377743259E-5</v>
      </c>
      <c r="E944" s="18">
        <f t="shared" si="46"/>
        <v>8.7957577867905439</v>
      </c>
    </row>
    <row r="945" spans="1:5" x14ac:dyDescent="0.25">
      <c r="A945" s="17">
        <v>40175</v>
      </c>
      <c r="B945">
        <v>2291.08</v>
      </c>
      <c r="C945">
        <f t="shared" si="44"/>
        <v>2.3581500553442824E-3</v>
      </c>
      <c r="D945" s="18">
        <f t="shared" si="45"/>
        <v>7.9331233374030309E-5</v>
      </c>
      <c r="E945" s="18">
        <f t="shared" si="46"/>
        <v>9.371781766696051</v>
      </c>
    </row>
    <row r="946" spans="1:5" x14ac:dyDescent="0.25">
      <c r="A946" s="17">
        <v>40176</v>
      </c>
      <c r="B946">
        <v>2288.4</v>
      </c>
      <c r="C946">
        <f t="shared" si="44"/>
        <v>-1.1697540024791088E-3</v>
      </c>
      <c r="D946" s="18">
        <f t="shared" si="45"/>
        <v>7.1794805666231792E-5</v>
      </c>
      <c r="E946" s="18">
        <f t="shared" si="46"/>
        <v>9.5226396069444839</v>
      </c>
    </row>
    <row r="947" spans="1:5" x14ac:dyDescent="0.25">
      <c r="A947" s="17">
        <v>40177</v>
      </c>
      <c r="B947">
        <v>2291.2800000000002</v>
      </c>
      <c r="C947">
        <f t="shared" si="44"/>
        <v>1.2585212375459311E-3</v>
      </c>
      <c r="D947" s="18">
        <f t="shared" si="45"/>
        <v>6.4599990940963423E-5</v>
      </c>
      <c r="E947" s="18">
        <f t="shared" si="46"/>
        <v>9.6227780841969537</v>
      </c>
    </row>
    <row r="948" spans="1:5" x14ac:dyDescent="0.25">
      <c r="A948" s="17">
        <v>40178</v>
      </c>
      <c r="B948">
        <v>2269.15</v>
      </c>
      <c r="C948">
        <f t="shared" si="44"/>
        <v>-9.6583569009462428E-3</v>
      </c>
      <c r="D948" s="18">
        <f t="shared" si="45"/>
        <v>5.8162223983931354E-5</v>
      </c>
      <c r="E948" s="18">
        <f t="shared" si="46"/>
        <v>8.1484180373852269</v>
      </c>
    </row>
    <row r="949" spans="1:5" x14ac:dyDescent="0.25">
      <c r="A949" s="17">
        <v>40182</v>
      </c>
      <c r="B949">
        <v>2308.42</v>
      </c>
      <c r="C949">
        <f t="shared" si="44"/>
        <v>1.7306039706498019E-2</v>
      </c>
      <c r="D949" s="18">
        <f t="shared" si="45"/>
        <v>6.1750272759518121E-5</v>
      </c>
      <c r="E949" s="18">
        <f t="shared" si="46"/>
        <v>4.8422471872636432</v>
      </c>
    </row>
    <row r="950" spans="1:5" x14ac:dyDescent="0.25">
      <c r="A950" s="17">
        <v>40183</v>
      </c>
      <c r="B950">
        <v>2308.71</v>
      </c>
      <c r="C950">
        <f t="shared" si="44"/>
        <v>1.2562705226950191E-4</v>
      </c>
      <c r="D950" s="18">
        <f t="shared" si="45"/>
        <v>8.6038837058331671E-5</v>
      </c>
      <c r="E950" s="18">
        <f t="shared" si="46"/>
        <v>9.3605283393381846</v>
      </c>
    </row>
    <row r="951" spans="1:5" x14ac:dyDescent="0.25">
      <c r="A951" s="17">
        <v>40184</v>
      </c>
      <c r="B951">
        <v>2301.09</v>
      </c>
      <c r="C951">
        <f t="shared" si="44"/>
        <v>-3.3005444598931399E-3</v>
      </c>
      <c r="D951" s="18">
        <f t="shared" si="45"/>
        <v>7.7250666313103631E-5</v>
      </c>
      <c r="E951" s="18">
        <f t="shared" si="46"/>
        <v>9.3274388385484386</v>
      </c>
    </row>
    <row r="952" spans="1:5" x14ac:dyDescent="0.25">
      <c r="A952" s="17">
        <v>40185</v>
      </c>
      <c r="B952">
        <v>2300.0500000000002</v>
      </c>
      <c r="C952">
        <f t="shared" si="44"/>
        <v>-4.5195972343539957E-4</v>
      </c>
      <c r="D952" s="18">
        <f t="shared" si="45"/>
        <v>7.0471584999815378E-5</v>
      </c>
      <c r="E952" s="18">
        <f t="shared" si="46"/>
        <v>9.5574023981214626</v>
      </c>
    </row>
    <row r="953" spans="1:5" x14ac:dyDescent="0.25">
      <c r="A953" s="17">
        <v>40186</v>
      </c>
      <c r="B953">
        <v>2317.17</v>
      </c>
      <c r="C953">
        <f t="shared" si="44"/>
        <v>7.4433164496423513E-3</v>
      </c>
      <c r="D953" s="18">
        <f t="shared" si="45"/>
        <v>6.3293030554202389E-5</v>
      </c>
      <c r="E953" s="18">
        <f t="shared" si="46"/>
        <v>8.7923947299368983</v>
      </c>
    </row>
    <row r="954" spans="1:5" x14ac:dyDescent="0.25">
      <c r="A954" s="17">
        <v>40189</v>
      </c>
      <c r="B954">
        <v>2312.41</v>
      </c>
      <c r="C954">
        <f t="shared" si="44"/>
        <v>-2.0542299442855801E-3</v>
      </c>
      <c r="D954" s="18">
        <f t="shared" si="45"/>
        <v>6.2486975836351541E-5</v>
      </c>
      <c r="E954" s="18">
        <f t="shared" si="46"/>
        <v>9.6130205661993386</v>
      </c>
    </row>
    <row r="955" spans="1:5" x14ac:dyDescent="0.25">
      <c r="A955" s="17">
        <v>40190</v>
      </c>
      <c r="B955">
        <v>2282.31</v>
      </c>
      <c r="C955">
        <f t="shared" si="44"/>
        <v>-1.3016722812995927E-2</v>
      </c>
      <c r="D955" s="18">
        <f t="shared" si="45"/>
        <v>5.6534369787316935E-5</v>
      </c>
      <c r="E955" s="18">
        <f t="shared" si="46"/>
        <v>6.783634080464271</v>
      </c>
    </row>
    <row r="956" spans="1:5" x14ac:dyDescent="0.25">
      <c r="A956" s="17">
        <v>40191</v>
      </c>
      <c r="B956">
        <v>2307.9</v>
      </c>
      <c r="C956">
        <f t="shared" si="44"/>
        <v>1.1212324355587167E-2</v>
      </c>
      <c r="D956" s="18">
        <f t="shared" si="45"/>
        <v>6.8068378389739002E-5</v>
      </c>
      <c r="E956" s="18">
        <f t="shared" si="46"/>
        <v>7.7480870776781448</v>
      </c>
    </row>
    <row r="957" spans="1:5" x14ac:dyDescent="0.25">
      <c r="A957" s="17">
        <v>40192</v>
      </c>
      <c r="B957">
        <v>2316.7399999999998</v>
      </c>
      <c r="C957">
        <f t="shared" si="44"/>
        <v>3.8303219376921403E-3</v>
      </c>
      <c r="D957" s="18">
        <f t="shared" si="45"/>
        <v>7.3957718792433923E-5</v>
      </c>
      <c r="E957" s="18">
        <f t="shared" si="46"/>
        <v>9.3136419459520745</v>
      </c>
    </row>
    <row r="958" spans="1:5" x14ac:dyDescent="0.25">
      <c r="A958" s="17">
        <v>40193</v>
      </c>
      <c r="B958">
        <v>2287.9899999999998</v>
      </c>
      <c r="C958">
        <f t="shared" si="44"/>
        <v>-1.2409679118071084E-2</v>
      </c>
      <c r="D958" s="18">
        <f t="shared" si="45"/>
        <v>6.7900986786013237E-5</v>
      </c>
      <c r="E958" s="18">
        <f t="shared" si="46"/>
        <v>7.3294497140989812</v>
      </c>
    </row>
    <row r="959" spans="1:5" x14ac:dyDescent="0.25">
      <c r="A959" s="17">
        <v>40197</v>
      </c>
      <c r="B959">
        <v>2320.4</v>
      </c>
      <c r="C959">
        <f t="shared" si="44"/>
        <v>1.4165271701362468E-2</v>
      </c>
      <c r="D959" s="18">
        <f t="shared" si="45"/>
        <v>7.6696931356148358E-5</v>
      </c>
      <c r="E959" s="18">
        <f t="shared" si="46"/>
        <v>6.8594435057755172</v>
      </c>
    </row>
    <row r="960" spans="1:5" x14ac:dyDescent="0.25">
      <c r="A960" s="17">
        <v>40198</v>
      </c>
      <c r="B960">
        <v>2291.25</v>
      </c>
      <c r="C960">
        <f t="shared" si="44"/>
        <v>-1.2562489225995557E-2</v>
      </c>
      <c r="D960" s="18">
        <f t="shared" si="45"/>
        <v>8.936055963039858E-5</v>
      </c>
      <c r="E960" s="18">
        <f t="shared" si="46"/>
        <v>7.5567708539544638</v>
      </c>
    </row>
    <row r="961" spans="1:5" x14ac:dyDescent="0.25">
      <c r="A961" s="17">
        <v>40199</v>
      </c>
      <c r="B961">
        <v>2265.6999999999998</v>
      </c>
      <c r="C961">
        <f t="shared" si="44"/>
        <v>-1.1151118385161017E-2</v>
      </c>
      <c r="D961" s="18">
        <f t="shared" si="45"/>
        <v>9.6354025397893715E-5</v>
      </c>
      <c r="E961" s="18">
        <f t="shared" si="46"/>
        <v>7.9569546974030843</v>
      </c>
    </row>
    <row r="962" spans="1:5" x14ac:dyDescent="0.25">
      <c r="A962" s="17">
        <v>40200</v>
      </c>
      <c r="B962">
        <v>2205.29</v>
      </c>
      <c r="C962">
        <f t="shared" si="44"/>
        <v>-2.6662841505936292E-2</v>
      </c>
      <c r="D962" s="18">
        <f t="shared" si="45"/>
        <v>9.9213850806809676E-5</v>
      </c>
      <c r="E962" s="18">
        <f t="shared" si="46"/>
        <v>2.0528310072531246</v>
      </c>
    </row>
    <row r="963" spans="1:5" x14ac:dyDescent="0.25">
      <c r="A963" s="17">
        <v>40203</v>
      </c>
      <c r="B963">
        <v>2210.8000000000002</v>
      </c>
      <c r="C963">
        <f t="shared" si="44"/>
        <v>2.4985376072989124E-3</v>
      </c>
      <c r="D963" s="18">
        <f t="shared" si="45"/>
        <v>1.6170482923848358E-4</v>
      </c>
      <c r="E963" s="18">
        <f t="shared" si="46"/>
        <v>8.6911324611000769</v>
      </c>
    </row>
    <row r="964" spans="1:5" x14ac:dyDescent="0.25">
      <c r="A964" s="17">
        <v>40204</v>
      </c>
      <c r="B964">
        <v>2203.73</v>
      </c>
      <c r="C964">
        <f t="shared" si="44"/>
        <v>-3.1979373982269602E-3</v>
      </c>
      <c r="D964" s="18">
        <f t="shared" si="45"/>
        <v>1.4582271689008054E-4</v>
      </c>
      <c r="E964" s="18">
        <f t="shared" si="46"/>
        <v>8.7629871831905053</v>
      </c>
    </row>
    <row r="965" spans="1:5" x14ac:dyDescent="0.25">
      <c r="A965" s="17">
        <v>40205</v>
      </c>
      <c r="B965">
        <v>2221.41</v>
      </c>
      <c r="C965">
        <f t="shared" si="44"/>
        <v>8.0227614090654653E-3</v>
      </c>
      <c r="D965" s="18">
        <f t="shared" si="45"/>
        <v>1.3197015097413193E-4</v>
      </c>
      <c r="E965" s="18">
        <f t="shared" si="46"/>
        <v>8.4452131335454332</v>
      </c>
    </row>
    <row r="966" spans="1:5" x14ac:dyDescent="0.25">
      <c r="A966" s="17">
        <v>40206</v>
      </c>
      <c r="B966">
        <v>2179</v>
      </c>
      <c r="C966">
        <f t="shared" ref="C966:C1001" si="47">(B966-B965)/B965</f>
        <v>-1.9091477935185244E-2</v>
      </c>
      <c r="D966" s="18">
        <f t="shared" si="45"/>
        <v>1.2506353458348129E-4</v>
      </c>
      <c r="E966" s="18">
        <f t="shared" si="46"/>
        <v>6.0722937540638924</v>
      </c>
    </row>
    <row r="967" spans="1:5" x14ac:dyDescent="0.25">
      <c r="A967" s="17">
        <v>40207</v>
      </c>
      <c r="B967">
        <v>2147.35</v>
      </c>
      <c r="C967">
        <f t="shared" si="47"/>
        <v>-1.4525011473152865E-2</v>
      </c>
      <c r="D967" s="18">
        <f t="shared" si="45"/>
        <v>1.4952293779705182E-4</v>
      </c>
      <c r="E967" s="18">
        <f t="shared" si="46"/>
        <v>7.3970668123558063</v>
      </c>
    </row>
    <row r="968" spans="1:5" x14ac:dyDescent="0.25">
      <c r="A968" s="17">
        <v>40210</v>
      </c>
      <c r="B968">
        <v>2171.1999999999998</v>
      </c>
      <c r="C968">
        <f t="shared" si="47"/>
        <v>1.1106712925233386E-2</v>
      </c>
      <c r="D968" s="18">
        <f t="shared" si="45"/>
        <v>1.5580101798802777E-4</v>
      </c>
      <c r="E968" s="18">
        <f t="shared" si="46"/>
        <v>7.9751576814428971</v>
      </c>
    </row>
    <row r="969" spans="1:5" x14ac:dyDescent="0.25">
      <c r="A969" s="17">
        <v>40211</v>
      </c>
      <c r="B969">
        <v>2190.06</v>
      </c>
      <c r="C969">
        <f t="shared" si="47"/>
        <v>8.6864406779661608E-3</v>
      </c>
      <c r="D969" s="18">
        <f t="shared" si="45"/>
        <v>1.5248672787192274E-4</v>
      </c>
      <c r="E969" s="18">
        <f t="shared" si="46"/>
        <v>8.2936079532117581</v>
      </c>
    </row>
    <row r="970" spans="1:5" x14ac:dyDescent="0.25">
      <c r="A970" s="17">
        <v>40212</v>
      </c>
      <c r="B970">
        <v>2190.91</v>
      </c>
      <c r="C970">
        <f t="shared" si="47"/>
        <v>3.8811722053272928E-4</v>
      </c>
      <c r="D970" s="18">
        <f t="shared" si="45"/>
        <v>1.446170404407961E-4</v>
      </c>
      <c r="E970" s="18">
        <f t="shared" si="46"/>
        <v>8.840379796897027</v>
      </c>
    </row>
    <row r="971" spans="1:5" x14ac:dyDescent="0.25">
      <c r="A971" s="17">
        <v>40213</v>
      </c>
      <c r="B971">
        <v>2125.4299999999998</v>
      </c>
      <c r="C971">
        <f t="shared" si="47"/>
        <v>-2.9887124528164107E-2</v>
      </c>
      <c r="D971" s="18">
        <f t="shared" si="45"/>
        <v>1.2985825932552853E-4</v>
      </c>
      <c r="E971" s="18">
        <f t="shared" si="46"/>
        <v>2.0704886544569856</v>
      </c>
    </row>
    <row r="972" spans="1:5" x14ac:dyDescent="0.25">
      <c r="A972" s="17">
        <v>40214</v>
      </c>
      <c r="B972">
        <v>2141.12</v>
      </c>
      <c r="C972">
        <f t="shared" si="47"/>
        <v>7.382035635142092E-3</v>
      </c>
      <c r="D972" s="18">
        <f t="shared" si="45"/>
        <v>2.0784585179716352E-4</v>
      </c>
      <c r="E972" s="18">
        <f t="shared" si="46"/>
        <v>8.2165269955683442</v>
      </c>
    </row>
    <row r="973" spans="1:5" x14ac:dyDescent="0.25">
      <c r="A973" s="17">
        <v>40217</v>
      </c>
      <c r="B973">
        <v>2126.0500000000002</v>
      </c>
      <c r="C973">
        <f t="shared" si="47"/>
        <v>-7.038372440591704E-3</v>
      </c>
      <c r="D973" s="18">
        <f t="shared" si="45"/>
        <v>1.9217937374071343E-4</v>
      </c>
      <c r="E973" s="18">
        <f t="shared" si="46"/>
        <v>8.2993082126111659</v>
      </c>
    </row>
    <row r="974" spans="1:5" x14ac:dyDescent="0.25">
      <c r="A974" s="17">
        <v>40218</v>
      </c>
      <c r="B974">
        <v>2150.87</v>
      </c>
      <c r="C974">
        <f t="shared" si="47"/>
        <v>1.1674231556172107E-2</v>
      </c>
      <c r="D974" s="18">
        <f t="shared" si="45"/>
        <v>1.7760710918760469E-4</v>
      </c>
      <c r="E974" s="18">
        <f t="shared" si="46"/>
        <v>7.8685818163553858</v>
      </c>
    </row>
    <row r="975" spans="1:5" x14ac:dyDescent="0.25">
      <c r="A975" s="17">
        <v>40219</v>
      </c>
      <c r="B975">
        <v>2147.87</v>
      </c>
      <c r="C975">
        <f t="shared" si="47"/>
        <v>-1.3947844360654063E-3</v>
      </c>
      <c r="D975" s="18">
        <f t="shared" si="45"/>
        <v>1.7338588991238331E-4</v>
      </c>
      <c r="E975" s="18">
        <f t="shared" si="46"/>
        <v>8.648770674244723</v>
      </c>
    </row>
    <row r="976" spans="1:5" x14ac:dyDescent="0.25">
      <c r="A976" s="17">
        <v>40220</v>
      </c>
      <c r="B976">
        <v>2177.41</v>
      </c>
      <c r="C976">
        <f t="shared" si="47"/>
        <v>1.3753160107455276E-2</v>
      </c>
      <c r="D976" s="18">
        <f t="shared" si="45"/>
        <v>1.558714213538438E-4</v>
      </c>
      <c r="E976" s="18">
        <f t="shared" si="46"/>
        <v>7.552982685297593</v>
      </c>
    </row>
    <row r="977" spans="1:5" x14ac:dyDescent="0.25">
      <c r="A977" s="17">
        <v>40221</v>
      </c>
      <c r="B977">
        <v>2183.5300000000002</v>
      </c>
      <c r="C977">
        <f t="shared" si="47"/>
        <v>2.8106787421754956E-3</v>
      </c>
      <c r="D977" s="18">
        <f t="shared" si="45"/>
        <v>1.5927112242772166E-4</v>
      </c>
      <c r="E977" s="18">
        <f t="shared" si="46"/>
        <v>8.6953022127276185</v>
      </c>
    </row>
    <row r="978" spans="1:5" x14ac:dyDescent="0.25">
      <c r="A978" s="17">
        <v>40225</v>
      </c>
      <c r="B978">
        <v>2214.19</v>
      </c>
      <c r="C978">
        <f t="shared" si="47"/>
        <v>1.4041483286238271E-2</v>
      </c>
      <c r="D978" s="18">
        <f t="shared" si="45"/>
        <v>1.4380694229167149E-4</v>
      </c>
      <c r="E978" s="18">
        <f t="shared" si="46"/>
        <v>7.4760114733868974</v>
      </c>
    </row>
    <row r="979" spans="1:5" x14ac:dyDescent="0.25">
      <c r="A979" s="17">
        <v>40226</v>
      </c>
      <c r="B979">
        <v>2226.29</v>
      </c>
      <c r="C979">
        <f t="shared" si="47"/>
        <v>5.4647523473594899E-3</v>
      </c>
      <c r="D979" s="18">
        <f t="shared" si="45"/>
        <v>1.4925785737832266E-4</v>
      </c>
      <c r="E979" s="18">
        <f t="shared" si="46"/>
        <v>8.6097551203656284</v>
      </c>
    </row>
    <row r="980" spans="1:5" x14ac:dyDescent="0.25">
      <c r="A980" s="17">
        <v>40227</v>
      </c>
      <c r="B980">
        <v>2241.71</v>
      </c>
      <c r="C980">
        <f t="shared" si="47"/>
        <v>6.9263213687345646E-3</v>
      </c>
      <c r="D980" s="18">
        <f t="shared" si="45"/>
        <v>1.3706045471982223E-4</v>
      </c>
      <c r="E980" s="18">
        <f t="shared" si="46"/>
        <v>8.5450682546540051</v>
      </c>
    </row>
    <row r="981" spans="1:5" x14ac:dyDescent="0.25">
      <c r="A981" s="17">
        <v>40228</v>
      </c>
      <c r="B981">
        <v>2243.87</v>
      </c>
      <c r="C981">
        <f t="shared" si="47"/>
        <v>9.635501469859413E-4</v>
      </c>
      <c r="D981" s="18">
        <f t="shared" si="45"/>
        <v>1.2795931768842317E-4</v>
      </c>
      <c r="E981" s="18">
        <f t="shared" si="46"/>
        <v>8.9565425183832765</v>
      </c>
    </row>
    <row r="982" spans="1:5" x14ac:dyDescent="0.25">
      <c r="A982" s="17">
        <v>40231</v>
      </c>
      <c r="B982">
        <v>2242.0300000000002</v>
      </c>
      <c r="C982">
        <f t="shared" si="47"/>
        <v>-8.2001185451906341E-4</v>
      </c>
      <c r="D982" s="18">
        <f t="shared" si="45"/>
        <v>1.1498176019541382E-4</v>
      </c>
      <c r="E982" s="18">
        <f t="shared" si="46"/>
        <v>9.0648889960559931</v>
      </c>
    </row>
    <row r="983" spans="1:5" x14ac:dyDescent="0.25">
      <c r="A983" s="17">
        <v>40232</v>
      </c>
      <c r="B983">
        <v>2213.44</v>
      </c>
      <c r="C983">
        <f t="shared" si="47"/>
        <v>-1.2751836505309984E-2</v>
      </c>
      <c r="D983" s="18">
        <f t="shared" si="45"/>
        <v>1.033038442522633E-4</v>
      </c>
      <c r="E983" s="18">
        <f t="shared" si="46"/>
        <v>7.6037480390719159</v>
      </c>
    </row>
    <row r="984" spans="1:5" x14ac:dyDescent="0.25">
      <c r="A984" s="17">
        <v>40233</v>
      </c>
      <c r="B984">
        <v>2235.9</v>
      </c>
      <c r="C984">
        <f t="shared" si="47"/>
        <v>1.0147101344513534E-2</v>
      </c>
      <c r="D984" s="18">
        <f t="shared" si="45"/>
        <v>1.0936253134370096E-4</v>
      </c>
      <c r="E984" s="18">
        <f t="shared" si="46"/>
        <v>8.1793528035795582</v>
      </c>
    </row>
    <row r="985" spans="1:5" x14ac:dyDescent="0.25">
      <c r="A985" s="17">
        <v>40234</v>
      </c>
      <c r="B985">
        <v>2234.2199999999998</v>
      </c>
      <c r="C985">
        <f t="shared" si="47"/>
        <v>-7.5137528512021605E-4</v>
      </c>
      <c r="D985" s="18">
        <f t="shared" ref="D985:D1001" si="48">$H$1*D984+(1-$H$1)*C984*C984</f>
        <v>1.0870881910396131E-4</v>
      </c>
      <c r="E985" s="18">
        <f t="shared" ref="E985:E1001" si="49">-LN(D985)-C985*C985/D985</f>
        <v>9.1216442673838767</v>
      </c>
    </row>
    <row r="986" spans="1:5" x14ac:dyDescent="0.25">
      <c r="A986" s="17">
        <v>40235</v>
      </c>
      <c r="B986">
        <v>2238.2600000000002</v>
      </c>
      <c r="C986">
        <f t="shared" si="47"/>
        <v>1.8082373266734783E-3</v>
      </c>
      <c r="D986" s="18">
        <f t="shared" si="48"/>
        <v>9.7660732368925511E-5</v>
      </c>
      <c r="E986" s="18">
        <f t="shared" si="49"/>
        <v>9.2005305812912734</v>
      </c>
    </row>
    <row r="987" spans="1:5" x14ac:dyDescent="0.25">
      <c r="A987" s="17">
        <v>40238</v>
      </c>
      <c r="B987">
        <v>2273.5700000000002</v>
      </c>
      <c r="C987">
        <f t="shared" si="47"/>
        <v>1.5775647154486049E-2</v>
      </c>
      <c r="D987" s="18">
        <f t="shared" si="48"/>
        <v>8.8017685922092082E-5</v>
      </c>
      <c r="E987" s="18">
        <f t="shared" si="49"/>
        <v>6.5104610146789916</v>
      </c>
    </row>
    <row r="988" spans="1:5" x14ac:dyDescent="0.25">
      <c r="A988" s="17">
        <v>40239</v>
      </c>
      <c r="B988">
        <v>2280.79</v>
      </c>
      <c r="C988">
        <f t="shared" si="47"/>
        <v>3.1756224791846303E-3</v>
      </c>
      <c r="D988" s="18">
        <f t="shared" si="48"/>
        <v>1.04450568593004E-4</v>
      </c>
      <c r="E988" s="18">
        <f t="shared" si="49"/>
        <v>9.0702478160145379</v>
      </c>
    </row>
    <row r="989" spans="1:5" x14ac:dyDescent="0.25">
      <c r="A989" s="17">
        <v>40240</v>
      </c>
      <c r="B989">
        <v>2280.6799999999998</v>
      </c>
      <c r="C989">
        <f t="shared" si="47"/>
        <v>-4.8228903143264981E-5</v>
      </c>
      <c r="D989" s="18">
        <f t="shared" si="48"/>
        <v>9.4810078172466447E-5</v>
      </c>
      <c r="E989" s="18">
        <f t="shared" si="49"/>
        <v>9.2636103109749754</v>
      </c>
    </row>
    <row r="990" spans="1:5" x14ac:dyDescent="0.25">
      <c r="A990" s="17">
        <v>40241</v>
      </c>
      <c r="B990">
        <v>2292.31</v>
      </c>
      <c r="C990">
        <f t="shared" si="47"/>
        <v>5.099356332321987E-3</v>
      </c>
      <c r="D990" s="18">
        <f t="shared" si="48"/>
        <v>8.5124457093637416E-5</v>
      </c>
      <c r="E990" s="18">
        <f t="shared" si="49"/>
        <v>9.0659206840615987</v>
      </c>
    </row>
    <row r="991" spans="1:5" x14ac:dyDescent="0.25">
      <c r="A991" s="17">
        <v>40242</v>
      </c>
      <c r="B991">
        <v>2326.35</v>
      </c>
      <c r="C991">
        <f t="shared" si="47"/>
        <v>1.4849649480218628E-2</v>
      </c>
      <c r="D991" s="18">
        <f t="shared" si="48"/>
        <v>7.9084615363444476E-5</v>
      </c>
      <c r="E991" s="18">
        <f t="shared" si="49"/>
        <v>6.6566864237288765</v>
      </c>
    </row>
    <row r="992" spans="1:5" x14ac:dyDescent="0.25">
      <c r="A992" s="17">
        <v>40245</v>
      </c>
      <c r="B992">
        <v>2332.21</v>
      </c>
      <c r="C992">
        <f t="shared" si="47"/>
        <v>2.5189674812475023E-3</v>
      </c>
      <c r="D992" s="18">
        <f t="shared" si="48"/>
        <v>9.3532937314138426E-5</v>
      </c>
      <c r="E992" s="18">
        <f t="shared" si="49"/>
        <v>9.209357739364977</v>
      </c>
    </row>
    <row r="993" spans="1:5" x14ac:dyDescent="0.25">
      <c r="A993" s="17">
        <v>40246</v>
      </c>
      <c r="B993">
        <v>2340.6799999999998</v>
      </c>
      <c r="C993">
        <f t="shared" si="47"/>
        <v>3.6317484274571328E-3</v>
      </c>
      <c r="D993" s="18">
        <f t="shared" si="48"/>
        <v>8.4625781573905351E-5</v>
      </c>
      <c r="E993" s="18">
        <f t="shared" si="49"/>
        <v>9.2214136905880757</v>
      </c>
    </row>
    <row r="994" spans="1:5" x14ac:dyDescent="0.25">
      <c r="A994" s="17">
        <v>40247</v>
      </c>
      <c r="B994">
        <v>2358.9499999999998</v>
      </c>
      <c r="C994">
        <f t="shared" si="47"/>
        <v>7.8054240648016745E-3</v>
      </c>
      <c r="D994" s="18">
        <f t="shared" si="48"/>
        <v>7.7327814868368406E-5</v>
      </c>
      <c r="E994" s="18">
        <f t="shared" si="49"/>
        <v>8.6795819314801754</v>
      </c>
    </row>
    <row r="995" spans="1:5" x14ac:dyDescent="0.25">
      <c r="A995" s="17">
        <v>40248</v>
      </c>
      <c r="B995">
        <v>2368.46</v>
      </c>
      <c r="C995">
        <f t="shared" si="47"/>
        <v>4.0314546726298644E-3</v>
      </c>
      <c r="D995" s="18">
        <f t="shared" si="48"/>
        <v>7.5652056442768143E-5</v>
      </c>
      <c r="E995" s="18">
        <f t="shared" si="49"/>
        <v>9.2745320285209889</v>
      </c>
    </row>
    <row r="996" spans="1:5" x14ac:dyDescent="0.25">
      <c r="A996" s="17">
        <v>40249</v>
      </c>
      <c r="B996">
        <v>2367.66</v>
      </c>
      <c r="C996">
        <f t="shared" si="47"/>
        <v>-3.377722233012936E-4</v>
      </c>
      <c r="D996" s="18">
        <f t="shared" si="48"/>
        <v>6.9583772415165548E-5</v>
      </c>
      <c r="E996" s="18">
        <f t="shared" si="49"/>
        <v>9.5713395652675182</v>
      </c>
    </row>
    <row r="997" spans="1:5" x14ac:dyDescent="0.25">
      <c r="A997" s="17">
        <v>40252</v>
      </c>
      <c r="B997">
        <v>2362.21</v>
      </c>
      <c r="C997">
        <f t="shared" si="47"/>
        <v>-2.3018507724925953E-3</v>
      </c>
      <c r="D997" s="18">
        <f t="shared" si="48"/>
        <v>6.2486704882297697E-5</v>
      </c>
      <c r="E997" s="18">
        <f t="shared" si="49"/>
        <v>9.5957624364673126</v>
      </c>
    </row>
    <row r="998" spans="1:5" x14ac:dyDescent="0.25">
      <c r="A998" s="17">
        <v>40253</v>
      </c>
      <c r="B998">
        <v>2378.0100000000002</v>
      </c>
      <c r="C998">
        <f t="shared" si="47"/>
        <v>6.6886517286778831E-3</v>
      </c>
      <c r="D998" s="18">
        <f t="shared" si="48"/>
        <v>5.6644322738603185E-5</v>
      </c>
      <c r="E998" s="18">
        <f t="shared" si="49"/>
        <v>8.9889121567149104</v>
      </c>
    </row>
    <row r="999" spans="1:5" x14ac:dyDescent="0.25">
      <c r="A999" s="17">
        <v>40254</v>
      </c>
      <c r="B999">
        <v>2389.09</v>
      </c>
      <c r="C999">
        <f t="shared" si="47"/>
        <v>4.6593580346592006E-3</v>
      </c>
      <c r="D999" s="18">
        <f t="shared" si="48"/>
        <v>5.5427971460586551E-5</v>
      </c>
      <c r="E999" s="18">
        <f t="shared" si="49"/>
        <v>9.4087535988280351</v>
      </c>
    </row>
    <row r="1000" spans="1:5" x14ac:dyDescent="0.25">
      <c r="A1000" s="17">
        <v>40255</v>
      </c>
      <c r="B1000">
        <v>2391.2800000000002</v>
      </c>
      <c r="C1000">
        <f t="shared" si="47"/>
        <v>9.16667015474534E-4</v>
      </c>
      <c r="D1000" s="18">
        <f t="shared" si="48"/>
        <v>5.1983282661853166E-5</v>
      </c>
      <c r="E1000" s="18">
        <f t="shared" si="49"/>
        <v>9.8484239813632204</v>
      </c>
    </row>
    <row r="1001" spans="1:5" x14ac:dyDescent="0.25">
      <c r="A1001" s="17">
        <v>40256</v>
      </c>
      <c r="B1001">
        <v>2374.41</v>
      </c>
      <c r="C1001">
        <f t="shared" si="47"/>
        <v>-7.0547991034091966E-3</v>
      </c>
      <c r="D1001" s="18">
        <f t="shared" si="48"/>
        <v>4.6758480377894732E-5</v>
      </c>
      <c r="E1001" s="18">
        <f t="shared" si="49"/>
        <v>8.9061049995573853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1"/>
  <sheetViews>
    <sheetView workbookViewId="0">
      <selection activeCell="H19" sqref="H19"/>
    </sheetView>
  </sheetViews>
  <sheetFormatPr defaultRowHeight="15" x14ac:dyDescent="0.25"/>
  <cols>
    <col min="1" max="1" width="12" customWidth="1"/>
    <col min="4" max="4" width="16.42578125" style="18" bestFit="1" customWidth="1"/>
    <col min="5" max="5" width="17" customWidth="1"/>
    <col min="7" max="7" width="16.5703125" customWidth="1"/>
    <col min="8" max="8" width="25.42578125" customWidth="1"/>
    <col min="10" max="10" width="26.28515625" customWidth="1"/>
  </cols>
  <sheetData>
    <row r="1" spans="1:10" x14ac:dyDescent="0.25">
      <c r="A1" t="s">
        <v>23</v>
      </c>
      <c r="B1" t="s">
        <v>24</v>
      </c>
      <c r="C1" t="s">
        <v>25</v>
      </c>
      <c r="D1" s="18" t="s">
        <v>26</v>
      </c>
      <c r="E1" t="s">
        <v>28</v>
      </c>
      <c r="G1" t="s">
        <v>34</v>
      </c>
      <c r="H1">
        <v>0.40099849463607917</v>
      </c>
      <c r="J1">
        <f>J5*100000</f>
        <v>0.25</v>
      </c>
    </row>
    <row r="2" spans="1:10" x14ac:dyDescent="0.25">
      <c r="A2" s="17">
        <v>38806</v>
      </c>
      <c r="B2">
        <v>2340.8200000000002</v>
      </c>
      <c r="G2" t="s">
        <v>31</v>
      </c>
      <c r="H2">
        <v>8.2373058478182937E-2</v>
      </c>
      <c r="J2">
        <f>J6</f>
        <v>7.0000000000000007E-2</v>
      </c>
    </row>
    <row r="3" spans="1:10" x14ac:dyDescent="0.25">
      <c r="A3" s="17">
        <v>38807</v>
      </c>
      <c r="B3">
        <v>2339.79</v>
      </c>
      <c r="C3">
        <f>(B3-B2)/B2</f>
        <v>-4.4001674626848711E-4</v>
      </c>
      <c r="G3" t="s">
        <v>33</v>
      </c>
      <c r="H3">
        <v>8.9960268190761417E-2</v>
      </c>
      <c r="J3">
        <f>J7*0.1</f>
        <v>6.9999999999999993E-2</v>
      </c>
    </row>
    <row r="4" spans="1:10" x14ac:dyDescent="0.25">
      <c r="A4" s="17">
        <v>38810</v>
      </c>
      <c r="B4">
        <v>2336.7399999999998</v>
      </c>
      <c r="C4">
        <f>(B4-B3)/B3</f>
        <v>-1.3035357873998016E-3</v>
      </c>
      <c r="D4" s="18">
        <f>C3*C3</f>
        <v>1.9361473699670616E-7</v>
      </c>
      <c r="E4" s="18">
        <f>-LN(D4)-C4*C4/D4</f>
        <v>6.6811754310039397</v>
      </c>
    </row>
    <row r="5" spans="1:10" x14ac:dyDescent="0.25">
      <c r="A5" s="17">
        <v>38811</v>
      </c>
      <c r="B5">
        <v>2345.36</v>
      </c>
      <c r="C5">
        <f>(B5-B4)/B4</f>
        <v>3.6888999204020756E-3</v>
      </c>
      <c r="D5" s="18">
        <f>$H$5+C4*C4*$H$6+D4*$H$7</f>
        <v>4.3241300410767342E-6</v>
      </c>
      <c r="E5" s="18">
        <f>-LN(D5)-C5*C5/D5</f>
        <v>9.2043122150240873</v>
      </c>
      <c r="G5" t="s">
        <v>30</v>
      </c>
      <c r="H5">
        <f>H1/100000</f>
        <v>4.009984946360792E-6</v>
      </c>
      <c r="J5">
        <v>2.5000000000000002E-6</v>
      </c>
    </row>
    <row r="6" spans="1:10" x14ac:dyDescent="0.25">
      <c r="A6" s="17">
        <v>38812</v>
      </c>
      <c r="B6">
        <v>2359.75</v>
      </c>
      <c r="C6">
        <f t="shared" ref="C6:C69" si="0">(B6-B5)/B5</f>
        <v>6.1355186410614456E-3</v>
      </c>
      <c r="D6" s="18">
        <f t="shared" ref="D6:D69" si="1">$H$5+C5*C5*$H$6+D5*$H$7</f>
        <v>9.0209150765839635E-6</v>
      </c>
      <c r="E6" s="18">
        <f t="shared" ref="E6:E69" si="2">-LN(D6)-C6*C6/D6</f>
        <v>7.4429303725690339</v>
      </c>
      <c r="G6" t="s">
        <v>31</v>
      </c>
      <c r="H6">
        <f>H2</f>
        <v>8.2373058478182937E-2</v>
      </c>
      <c r="J6">
        <v>7.0000000000000007E-2</v>
      </c>
    </row>
    <row r="7" spans="1:10" x14ac:dyDescent="0.25">
      <c r="A7" s="17">
        <v>38813</v>
      </c>
      <c r="B7">
        <v>2361.17</v>
      </c>
      <c r="C7">
        <f t="shared" si="0"/>
        <v>6.0175866087512349E-4</v>
      </c>
      <c r="D7" s="18">
        <f t="shared" si="1"/>
        <v>1.5226124273173406E-5</v>
      </c>
      <c r="E7" s="18">
        <f t="shared" si="2"/>
        <v>11.068715522384039</v>
      </c>
      <c r="G7" t="s">
        <v>32</v>
      </c>
      <c r="H7">
        <f>H3/0.1</f>
        <v>0.89960268190761417</v>
      </c>
      <c r="J7">
        <v>0.7</v>
      </c>
    </row>
    <row r="8" spans="1:10" x14ac:dyDescent="0.25">
      <c r="A8" s="17">
        <v>38814</v>
      </c>
      <c r="B8">
        <v>2339.02</v>
      </c>
      <c r="C8">
        <f t="shared" si="0"/>
        <v>-9.3809424988459487E-3</v>
      </c>
      <c r="D8" s="18">
        <f t="shared" si="1"/>
        <v>1.7737275572919139E-5</v>
      </c>
      <c r="E8" s="18">
        <f t="shared" si="2"/>
        <v>5.9784216950261264</v>
      </c>
    </row>
    <row r="9" spans="1:10" x14ac:dyDescent="0.25">
      <c r="A9" s="17">
        <v>38817</v>
      </c>
      <c r="B9">
        <v>2333.27</v>
      </c>
      <c r="C9">
        <f t="shared" si="0"/>
        <v>-2.458294499405734E-3</v>
      </c>
      <c r="D9" s="18">
        <f t="shared" si="1"/>
        <v>2.7215486282008919E-5</v>
      </c>
      <c r="E9" s="18">
        <f t="shared" si="2"/>
        <v>10.289673916112337</v>
      </c>
    </row>
    <row r="10" spans="1:10" x14ac:dyDescent="0.25">
      <c r="A10" s="17">
        <v>38818</v>
      </c>
      <c r="B10">
        <v>2310.35</v>
      </c>
      <c r="C10">
        <f t="shared" si="0"/>
        <v>-9.8231237705023733E-3</v>
      </c>
      <c r="D10" s="18">
        <f t="shared" si="1"/>
        <v>2.8990907237846729E-5</v>
      </c>
      <c r="E10" s="18">
        <f t="shared" si="2"/>
        <v>7.12011366227072</v>
      </c>
      <c r="G10" t="s">
        <v>29</v>
      </c>
      <c r="H10" s="18">
        <f>SUM(E4:E1001)</f>
        <v>7569.4259966281061</v>
      </c>
    </row>
    <row r="11" spans="1:10" x14ac:dyDescent="0.25">
      <c r="A11" s="17">
        <v>38819</v>
      </c>
      <c r="B11">
        <v>2314.6799999999998</v>
      </c>
      <c r="C11">
        <f t="shared" si="0"/>
        <v>1.8741749085636062E-3</v>
      </c>
      <c r="D11" s="18">
        <f t="shared" si="1"/>
        <v>3.8038769034020036E-5</v>
      </c>
      <c r="E11" s="18">
        <f t="shared" si="2"/>
        <v>10.084563848404457</v>
      </c>
    </row>
    <row r="12" spans="1:10" x14ac:dyDescent="0.25">
      <c r="A12" s="17">
        <v>38820</v>
      </c>
      <c r="B12">
        <v>2326.11</v>
      </c>
      <c r="C12">
        <f t="shared" si="0"/>
        <v>4.9380475918918776E-3</v>
      </c>
      <c r="D12" s="18">
        <f t="shared" si="1"/>
        <v>3.8519101555725203E-5</v>
      </c>
      <c r="E12" s="18">
        <f t="shared" si="2"/>
        <v>9.531311571230491</v>
      </c>
      <c r="H12" t="s">
        <v>62</v>
      </c>
    </row>
    <row r="13" spans="1:10" x14ac:dyDescent="0.25">
      <c r="A13" s="17">
        <v>38824</v>
      </c>
      <c r="B13">
        <v>2311.16</v>
      </c>
      <c r="C13">
        <f t="shared" si="0"/>
        <v>-6.427039134004958E-3</v>
      </c>
      <c r="D13" s="18">
        <f t="shared" si="1"/>
        <v>4.0670482535265409E-5</v>
      </c>
      <c r="E13" s="18">
        <f t="shared" si="2"/>
        <v>9.0943615032235279</v>
      </c>
      <c r="G13" s="22" t="s">
        <v>63</v>
      </c>
      <c r="H13">
        <f>1-H6-H7</f>
        <v>1.8024259614202842E-2</v>
      </c>
    </row>
    <row r="14" spans="1:10" x14ac:dyDescent="0.25">
      <c r="A14" s="17">
        <v>38825</v>
      </c>
      <c r="B14">
        <v>2356.14</v>
      </c>
      <c r="C14">
        <f t="shared" si="0"/>
        <v>1.9462088301978236E-2</v>
      </c>
      <c r="D14" s="18">
        <f t="shared" si="1"/>
        <v>4.3999830199920579E-5</v>
      </c>
      <c r="E14" s="18">
        <f t="shared" si="2"/>
        <v>1.4228169922528835</v>
      </c>
    </row>
    <row r="15" spans="1:10" x14ac:dyDescent="0.25">
      <c r="A15" s="17">
        <v>38826</v>
      </c>
      <c r="B15">
        <v>2370.88</v>
      </c>
      <c r="C15">
        <f t="shared" si="0"/>
        <v>6.2559949748318168E-3</v>
      </c>
      <c r="D15" s="18">
        <f t="shared" si="1"/>
        <v>7.479303088034727E-5</v>
      </c>
      <c r="E15" s="18">
        <f t="shared" si="2"/>
        <v>8.9775088432934087</v>
      </c>
      <c r="G15" t="s">
        <v>64</v>
      </c>
    </row>
    <row r="16" spans="1:10" x14ac:dyDescent="0.25">
      <c r="A16" s="17">
        <v>38827</v>
      </c>
      <c r="B16">
        <v>2362.5500000000002</v>
      </c>
      <c r="C16">
        <f t="shared" si="0"/>
        <v>-3.5134633553785626E-3</v>
      </c>
      <c r="D16" s="18">
        <f t="shared" si="1"/>
        <v>7.4517869476744094E-5</v>
      </c>
      <c r="E16" s="18">
        <f t="shared" si="2"/>
        <v>9.3388143604262357</v>
      </c>
      <c r="G16" t="s">
        <v>65</v>
      </c>
      <c r="H16">
        <f>H5/H13</f>
        <v>2.2247709654608973E-4</v>
      </c>
    </row>
    <row r="17" spans="1:8" x14ac:dyDescent="0.25">
      <c r="A17" s="17">
        <v>38828</v>
      </c>
      <c r="B17">
        <v>2342.86</v>
      </c>
      <c r="C17">
        <f t="shared" si="0"/>
        <v>-8.3342151488857603E-3</v>
      </c>
      <c r="D17" s="18">
        <f t="shared" si="1"/>
        <v>7.2063308199458661E-5</v>
      </c>
      <c r="E17" s="18">
        <f t="shared" si="2"/>
        <v>8.574102742943511</v>
      </c>
    </row>
    <row r="18" spans="1:8" x14ac:dyDescent="0.25">
      <c r="A18" s="17">
        <v>38831</v>
      </c>
      <c r="B18">
        <v>2333.38</v>
      </c>
      <c r="C18">
        <f t="shared" si="0"/>
        <v>-4.0463365288578995E-3</v>
      </c>
      <c r="D18" s="18">
        <f t="shared" si="1"/>
        <v>7.4559892247723543E-5</v>
      </c>
      <c r="E18" s="18">
        <f t="shared" si="2"/>
        <v>9.2843147135784356</v>
      </c>
      <c r="G18" t="s">
        <v>66</v>
      </c>
      <c r="H18">
        <f>SQRT(H16)</f>
        <v>1.4915666144899118E-2</v>
      </c>
    </row>
    <row r="19" spans="1:8" x14ac:dyDescent="0.25">
      <c r="A19" s="17">
        <v>38832</v>
      </c>
      <c r="B19">
        <v>2330.3000000000002</v>
      </c>
      <c r="C19">
        <f t="shared" si="0"/>
        <v>-1.3199736005279582E-3</v>
      </c>
      <c r="D19" s="18">
        <f t="shared" si="1"/>
        <v>7.2432944824661326E-5</v>
      </c>
      <c r="E19" s="18">
        <f t="shared" si="2"/>
        <v>9.5087949330232533</v>
      </c>
    </row>
    <row r="20" spans="1:8" x14ac:dyDescent="0.25">
      <c r="A20" s="17">
        <v>38833</v>
      </c>
      <c r="B20">
        <v>2333.63</v>
      </c>
      <c r="C20">
        <f t="shared" si="0"/>
        <v>1.4290005578680544E-3</v>
      </c>
      <c r="D20" s="18">
        <f t="shared" si="1"/>
        <v>6.9314377445284291E-5</v>
      </c>
      <c r="E20" s="18">
        <f t="shared" si="2"/>
        <v>9.5473976145331019</v>
      </c>
    </row>
    <row r="21" spans="1:8" x14ac:dyDescent="0.25">
      <c r="A21" s="17">
        <v>38834</v>
      </c>
      <c r="B21">
        <v>2344.9499999999998</v>
      </c>
      <c r="C21">
        <f t="shared" si="0"/>
        <v>4.8508118253535086E-3</v>
      </c>
      <c r="D21" s="18">
        <f t="shared" si="1"/>
        <v>6.6533594084937584E-5</v>
      </c>
      <c r="E21" s="18">
        <f t="shared" si="2"/>
        <v>9.2641419933022018</v>
      </c>
    </row>
    <row r="22" spans="1:8" x14ac:dyDescent="0.25">
      <c r="A22" s="17">
        <v>38835</v>
      </c>
      <c r="B22">
        <v>2322.5700000000002</v>
      </c>
      <c r="C22">
        <f t="shared" si="0"/>
        <v>-9.5439135162795185E-3</v>
      </c>
      <c r="D22" s="18">
        <f t="shared" si="1"/>
        <v>6.5802053608077088E-5</v>
      </c>
      <c r="E22" s="18">
        <f t="shared" si="2"/>
        <v>8.244612663679364</v>
      </c>
    </row>
    <row r="23" spans="1:8" x14ac:dyDescent="0.25">
      <c r="A23" s="17">
        <v>38838</v>
      </c>
      <c r="B23">
        <v>2304.79</v>
      </c>
      <c r="C23">
        <f t="shared" si="0"/>
        <v>-7.655312864628493E-3</v>
      </c>
      <c r="D23" s="18">
        <f t="shared" si="1"/>
        <v>7.0708744745068188E-5</v>
      </c>
      <c r="E23" s="18">
        <f t="shared" si="2"/>
        <v>8.7281355428474487</v>
      </c>
    </row>
    <row r="24" spans="1:8" x14ac:dyDescent="0.25">
      <c r="A24" s="17">
        <v>38839</v>
      </c>
      <c r="B24">
        <v>2309.84</v>
      </c>
      <c r="C24">
        <f t="shared" si="0"/>
        <v>2.1910889929235124E-3</v>
      </c>
      <c r="D24" s="18">
        <f t="shared" si="1"/>
        <v>7.2447136837943719E-5</v>
      </c>
      <c r="E24" s="18">
        <f t="shared" si="2"/>
        <v>9.4663861805696694</v>
      </c>
    </row>
    <row r="25" spans="1:8" x14ac:dyDescent="0.25">
      <c r="A25" s="17">
        <v>38840</v>
      </c>
      <c r="B25">
        <v>2303.9699999999998</v>
      </c>
      <c r="C25">
        <f t="shared" si="0"/>
        <v>-2.5413015620131029E-3</v>
      </c>
      <c r="D25" s="18">
        <f t="shared" si="1"/>
        <v>6.9579085967865401E-5</v>
      </c>
      <c r="E25" s="18">
        <f t="shared" si="2"/>
        <v>9.4802282081617761</v>
      </c>
    </row>
    <row r="26" spans="1:8" x14ac:dyDescent="0.25">
      <c r="A26" s="17">
        <v>38841</v>
      </c>
      <c r="B26">
        <v>2323.9</v>
      </c>
      <c r="C26">
        <f t="shared" si="0"/>
        <v>8.6502862450467208E-3</v>
      </c>
      <c r="D26" s="18">
        <f t="shared" si="1"/>
        <v>6.7135500096666593E-5</v>
      </c>
      <c r="E26" s="18">
        <f t="shared" si="2"/>
        <v>8.4942240495773778</v>
      </c>
    </row>
    <row r="27" spans="1:8" x14ac:dyDescent="0.25">
      <c r="A27" s="17">
        <v>38842</v>
      </c>
      <c r="B27">
        <v>2342.5700000000002</v>
      </c>
      <c r="C27">
        <f t="shared" si="0"/>
        <v>8.0339085158569953E-3</v>
      </c>
      <c r="D27" s="18">
        <f t="shared" si="1"/>
        <v>7.056902697388765E-5</v>
      </c>
      <c r="E27" s="18">
        <f t="shared" si="2"/>
        <v>8.6443014517228054</v>
      </c>
    </row>
    <row r="28" spans="1:8" x14ac:dyDescent="0.25">
      <c r="A28" s="17">
        <v>38845</v>
      </c>
      <c r="B28">
        <v>2344.9899999999998</v>
      </c>
      <c r="C28">
        <f t="shared" si="0"/>
        <v>1.0330534413057529E-3</v>
      </c>
      <c r="D28" s="18">
        <f t="shared" si="1"/>
        <v>7.2810731696346811E-5</v>
      </c>
      <c r="E28" s="18">
        <f t="shared" si="2"/>
        <v>9.5129900282877067</v>
      </c>
    </row>
    <row r="29" spans="1:8" x14ac:dyDescent="0.25">
      <c r="A29" s="17">
        <v>38846</v>
      </c>
      <c r="B29">
        <v>2338.25</v>
      </c>
      <c r="C29">
        <f t="shared" si="0"/>
        <v>-2.8742126832096435E-3</v>
      </c>
      <c r="D29" s="18">
        <f t="shared" si="1"/>
        <v>6.9598622931671571E-5</v>
      </c>
      <c r="E29" s="18">
        <f t="shared" si="2"/>
        <v>9.4540694831630159</v>
      </c>
    </row>
    <row r="30" spans="1:8" x14ac:dyDescent="0.25">
      <c r="A30" s="17">
        <v>38847</v>
      </c>
      <c r="B30">
        <v>2320.7399999999998</v>
      </c>
      <c r="C30">
        <f t="shared" si="0"/>
        <v>-7.4885063615953039E-3</v>
      </c>
      <c r="D30" s="18">
        <f t="shared" si="1"/>
        <v>6.7301584746584376E-5</v>
      </c>
      <c r="E30" s="18">
        <f t="shared" si="2"/>
        <v>8.7730963570264855</v>
      </c>
    </row>
    <row r="31" spans="1:8" x14ac:dyDescent="0.25">
      <c r="A31" s="17">
        <v>38848</v>
      </c>
      <c r="B31">
        <v>2272.6999999999998</v>
      </c>
      <c r="C31">
        <f t="shared" si="0"/>
        <v>-2.0700293871782263E-2</v>
      </c>
      <c r="D31" s="18">
        <f t="shared" si="1"/>
        <v>6.9173965009979664E-5</v>
      </c>
      <c r="E31" s="18">
        <f t="shared" si="2"/>
        <v>3.3843275890457054</v>
      </c>
    </row>
    <row r="32" spans="1:8" x14ac:dyDescent="0.25">
      <c r="A32" s="17">
        <v>38849</v>
      </c>
      <c r="B32">
        <v>2243.7800000000002</v>
      </c>
      <c r="C32">
        <f t="shared" si="0"/>
        <v>-1.2724952699432227E-2</v>
      </c>
      <c r="D32" s="18">
        <f t="shared" si="1"/>
        <v>1.0153610339661709E-4</v>
      </c>
      <c r="E32" s="18">
        <f t="shared" si="2"/>
        <v>7.6003488788158364</v>
      </c>
    </row>
    <row r="33" spans="1:5" x14ac:dyDescent="0.25">
      <c r="A33" s="17">
        <v>38852</v>
      </c>
      <c r="B33">
        <v>2238.52</v>
      </c>
      <c r="C33">
        <f t="shared" si="0"/>
        <v>-2.3442583497491811E-3</v>
      </c>
      <c r="D33" s="18">
        <f t="shared" si="1"/>
        <v>1.0869034568918948E-4</v>
      </c>
      <c r="E33" s="18">
        <f t="shared" si="2"/>
        <v>9.0764460811575702</v>
      </c>
    </row>
    <row r="34" spans="1:5" x14ac:dyDescent="0.25">
      <c r="A34" s="17">
        <v>38853</v>
      </c>
      <c r="B34">
        <v>2229.13</v>
      </c>
      <c r="C34">
        <f t="shared" si="0"/>
        <v>-4.1947358075870985E-3</v>
      </c>
      <c r="D34" s="18">
        <f t="shared" si="1"/>
        <v>1.0224079645755065E-4</v>
      </c>
      <c r="E34" s="18">
        <f t="shared" si="2"/>
        <v>9.0160781397308529</v>
      </c>
    </row>
    <row r="35" spans="1:5" x14ac:dyDescent="0.25">
      <c r="A35" s="17">
        <v>38854</v>
      </c>
      <c r="B35">
        <v>2195.8000000000002</v>
      </c>
      <c r="C35">
        <f t="shared" si="0"/>
        <v>-1.4952021640729759E-2</v>
      </c>
      <c r="D35" s="18">
        <f t="shared" si="1"/>
        <v>9.7435500202110747E-5</v>
      </c>
      <c r="E35" s="18">
        <f t="shared" si="2"/>
        <v>6.9418487139799421</v>
      </c>
    </row>
    <row r="36" spans="1:5" x14ac:dyDescent="0.25">
      <c r="A36" s="17">
        <v>38855</v>
      </c>
      <c r="B36">
        <v>2180.3200000000002</v>
      </c>
      <c r="C36">
        <f t="shared" si="0"/>
        <v>-7.0498223881956543E-3</v>
      </c>
      <c r="D36" s="18">
        <f t="shared" si="1"/>
        <v>1.1007878628939946E-4</v>
      </c>
      <c r="E36" s="18">
        <f t="shared" si="2"/>
        <v>8.6628194449366269</v>
      </c>
    </row>
    <row r="37" spans="1:5" x14ac:dyDescent="0.25">
      <c r="A37" s="17">
        <v>38856</v>
      </c>
      <c r="B37">
        <v>2193.88</v>
      </c>
      <c r="C37">
        <f t="shared" si="0"/>
        <v>6.2192705657884827E-3</v>
      </c>
      <c r="D37" s="18">
        <f t="shared" si="1"/>
        <v>1.0713109696602168E-4</v>
      </c>
      <c r="E37" s="18">
        <f t="shared" si="2"/>
        <v>8.7804105929604734</v>
      </c>
    </row>
    <row r="38" spans="1:5" x14ac:dyDescent="0.25">
      <c r="A38" s="17">
        <v>38859</v>
      </c>
      <c r="B38">
        <v>2172.86</v>
      </c>
      <c r="C38">
        <f t="shared" si="0"/>
        <v>-9.5811986070341044E-3</v>
      </c>
      <c r="D38" s="18">
        <f t="shared" si="1"/>
        <v>1.0357154150571108E-4</v>
      </c>
      <c r="E38" s="18">
        <f t="shared" si="2"/>
        <v>8.2889102148047069</v>
      </c>
    </row>
    <row r="39" spans="1:5" x14ac:dyDescent="0.25">
      <c r="A39" s="17">
        <v>38860</v>
      </c>
      <c r="B39">
        <v>2158.7600000000002</v>
      </c>
      <c r="C39">
        <f t="shared" si="0"/>
        <v>-6.4891433410343546E-3</v>
      </c>
      <c r="D39" s="18">
        <f t="shared" si="1"/>
        <v>1.0474501605955065E-4</v>
      </c>
      <c r="E39" s="18">
        <f t="shared" si="2"/>
        <v>8.7619674038762696</v>
      </c>
    </row>
    <row r="40" spans="1:5" x14ac:dyDescent="0.25">
      <c r="A40" s="17">
        <v>38861</v>
      </c>
      <c r="B40">
        <v>2169.17</v>
      </c>
      <c r="C40">
        <f t="shared" si="0"/>
        <v>4.8222127517648337E-3</v>
      </c>
      <c r="D40" s="18">
        <f t="shared" si="1"/>
        <v>1.0170752788911069E-4</v>
      </c>
      <c r="E40" s="18">
        <f t="shared" si="2"/>
        <v>8.9647758575934304</v>
      </c>
    </row>
    <row r="41" spans="1:5" x14ac:dyDescent="0.25">
      <c r="A41" s="17">
        <v>38862</v>
      </c>
      <c r="B41">
        <v>2198.2399999999998</v>
      </c>
      <c r="C41">
        <f t="shared" si="0"/>
        <v>1.3401439260177721E-2</v>
      </c>
      <c r="D41" s="18">
        <f t="shared" si="1"/>
        <v>9.742183114640577E-5</v>
      </c>
      <c r="E41" s="18">
        <f t="shared" si="2"/>
        <v>7.3929455700480036</v>
      </c>
    </row>
    <row r="42" spans="1:5" x14ac:dyDescent="0.25">
      <c r="A42" s="17">
        <v>38863</v>
      </c>
      <c r="B42">
        <v>2210.37</v>
      </c>
      <c r="C42">
        <f t="shared" si="0"/>
        <v>5.5180508042798381E-3</v>
      </c>
      <c r="D42" s="18">
        <f t="shared" si="1"/>
        <v>1.0644500938083662E-4</v>
      </c>
      <c r="E42" s="18">
        <f t="shared" si="2"/>
        <v>8.8618293279901525</v>
      </c>
    </row>
    <row r="43" spans="1:5" x14ac:dyDescent="0.25">
      <c r="A43" s="17">
        <v>38867</v>
      </c>
      <c r="B43">
        <v>2164.7399999999998</v>
      </c>
      <c r="C43">
        <f t="shared" si="0"/>
        <v>-2.0643602654759209E-2</v>
      </c>
      <c r="D43" s="18">
        <f t="shared" si="1"/>
        <v>1.0227636861926942E-4</v>
      </c>
      <c r="E43" s="18">
        <f t="shared" si="2"/>
        <v>5.0210988115628297</v>
      </c>
    </row>
    <row r="44" spans="1:5" x14ac:dyDescent="0.25">
      <c r="A44" s="17">
        <v>38868</v>
      </c>
      <c r="B44">
        <v>2178.88</v>
      </c>
      <c r="C44">
        <f t="shared" si="0"/>
        <v>6.531962267986146E-3</v>
      </c>
      <c r="D44" s="18">
        <f t="shared" si="1"/>
        <v>1.3112204553683552E-4</v>
      </c>
      <c r="E44" s="18">
        <f t="shared" si="2"/>
        <v>8.6139864659427001</v>
      </c>
    </row>
    <row r="45" spans="1:5" x14ac:dyDescent="0.25">
      <c r="A45" s="17">
        <v>38869</v>
      </c>
      <c r="B45">
        <v>2219.86</v>
      </c>
      <c r="C45">
        <f t="shared" si="0"/>
        <v>1.8807827874871501E-2</v>
      </c>
      <c r="D45" s="18">
        <f t="shared" si="1"/>
        <v>1.2548230142743317E-4</v>
      </c>
      <c r="E45" s="18">
        <f t="shared" si="2"/>
        <v>6.1643475739309874</v>
      </c>
    </row>
    <row r="46" spans="1:5" x14ac:dyDescent="0.25">
      <c r="A46" s="17">
        <v>38870</v>
      </c>
      <c r="B46">
        <v>2219.41</v>
      </c>
      <c r="C46">
        <f t="shared" si="0"/>
        <v>-2.0271548656233853E-4</v>
      </c>
      <c r="D46" s="18">
        <f t="shared" si="1"/>
        <v>1.4603238338380402E-4</v>
      </c>
      <c r="E46" s="18">
        <f t="shared" si="2"/>
        <v>8.8314007564699875</v>
      </c>
    </row>
    <row r="47" spans="1:5" x14ac:dyDescent="0.25">
      <c r="A47" s="17">
        <v>38873</v>
      </c>
      <c r="B47">
        <v>2169.62</v>
      </c>
      <c r="C47">
        <f t="shared" si="0"/>
        <v>-2.2433890087906229E-2</v>
      </c>
      <c r="D47" s="18">
        <f t="shared" si="1"/>
        <v>1.3538449368671228E-4</v>
      </c>
      <c r="E47" s="18">
        <f t="shared" si="2"/>
        <v>5.189983544820862</v>
      </c>
    </row>
    <row r="48" spans="1:5" x14ac:dyDescent="0.25">
      <c r="A48" s="17">
        <v>38874</v>
      </c>
      <c r="B48">
        <v>2162.7800000000002</v>
      </c>
      <c r="C48">
        <f t="shared" si="0"/>
        <v>-3.1526258054404418E-3</v>
      </c>
      <c r="D48" s="18">
        <f t="shared" si="1"/>
        <v>1.6725890401888063E-4</v>
      </c>
      <c r="E48" s="18">
        <f t="shared" si="2"/>
        <v>8.6365444813999908</v>
      </c>
    </row>
    <row r="49" spans="1:5" x14ac:dyDescent="0.25">
      <c r="A49" s="17">
        <v>38875</v>
      </c>
      <c r="B49">
        <v>2151.8000000000002</v>
      </c>
      <c r="C49">
        <f t="shared" si="0"/>
        <v>-5.0767993045987185E-3</v>
      </c>
      <c r="D49" s="18">
        <f t="shared" si="1"/>
        <v>1.5529525347781215E-4</v>
      </c>
      <c r="E49" s="18">
        <f t="shared" si="2"/>
        <v>8.604215367084489</v>
      </c>
    </row>
    <row r="50" spans="1:5" x14ac:dyDescent="0.25">
      <c r="A50" s="17">
        <v>38876</v>
      </c>
      <c r="B50">
        <v>2145.3200000000002</v>
      </c>
      <c r="C50">
        <f t="shared" si="0"/>
        <v>-3.0114322892462208E-3</v>
      </c>
      <c r="D50" s="18">
        <f t="shared" si="1"/>
        <v>1.458370857078358E-4</v>
      </c>
      <c r="E50" s="18">
        <f t="shared" si="2"/>
        <v>8.7708364716586065</v>
      </c>
    </row>
    <row r="51" spans="1:5" x14ac:dyDescent="0.25">
      <c r="A51" s="17">
        <v>38877</v>
      </c>
      <c r="B51">
        <v>2135.06</v>
      </c>
      <c r="C51">
        <f t="shared" si="0"/>
        <v>-4.7825033095296818E-3</v>
      </c>
      <c r="D51" s="18">
        <f t="shared" si="1"/>
        <v>1.3595243693873902E-4</v>
      </c>
      <c r="E51" s="18">
        <f t="shared" si="2"/>
        <v>8.7349676690677303</v>
      </c>
    </row>
    <row r="52" spans="1:5" x14ac:dyDescent="0.25">
      <c r="A52" s="17">
        <v>38880</v>
      </c>
      <c r="B52">
        <v>2091.3200000000002</v>
      </c>
      <c r="C52">
        <f t="shared" si="0"/>
        <v>-2.0486543703689724E-2</v>
      </c>
      <c r="D52" s="18">
        <f t="shared" si="1"/>
        <v>1.2819722625616209E-4</v>
      </c>
      <c r="E52" s="18">
        <f t="shared" si="2"/>
        <v>5.6880907765802302</v>
      </c>
    </row>
    <row r="53" spans="1:5" x14ac:dyDescent="0.25">
      <c r="A53" s="17">
        <v>38881</v>
      </c>
      <c r="B53">
        <v>2072.4699999999998</v>
      </c>
      <c r="C53">
        <f t="shared" si="0"/>
        <v>-9.0134460532105866E-3</v>
      </c>
      <c r="D53" s="18">
        <f t="shared" si="1"/>
        <v>1.5390840035282735E-4</v>
      </c>
      <c r="E53" s="18">
        <f t="shared" si="2"/>
        <v>8.2512921457039976</v>
      </c>
    </row>
    <row r="54" spans="1:5" x14ac:dyDescent="0.25">
      <c r="A54" s="17">
        <v>38882</v>
      </c>
      <c r="B54">
        <v>2086</v>
      </c>
      <c r="C54">
        <f t="shared" si="0"/>
        <v>6.5284419074824731E-3</v>
      </c>
      <c r="D54" s="18">
        <f t="shared" si="1"/>
        <v>1.4915856396684944E-4</v>
      </c>
      <c r="E54" s="18">
        <f t="shared" si="2"/>
        <v>8.5247607262304541</v>
      </c>
    </row>
    <row r="55" spans="1:5" x14ac:dyDescent="0.25">
      <c r="A55" s="17">
        <v>38883</v>
      </c>
      <c r="B55">
        <v>2144.15</v>
      </c>
      <c r="C55">
        <f t="shared" si="0"/>
        <v>2.7876318312559968E-2</v>
      </c>
      <c r="D55" s="18">
        <f t="shared" si="1"/>
        <v>1.4170421448597291E-4</v>
      </c>
      <c r="E55" s="18">
        <f t="shared" si="2"/>
        <v>3.377887152659758</v>
      </c>
    </row>
    <row r="56" spans="1:5" x14ac:dyDescent="0.25">
      <c r="A56" s="17">
        <v>38884</v>
      </c>
      <c r="B56">
        <v>2129.9499999999998</v>
      </c>
      <c r="C56">
        <f t="shared" si="0"/>
        <v>-6.62267098850373E-3</v>
      </c>
      <c r="D56" s="18">
        <f t="shared" si="1"/>
        <v>1.9549868407944668E-4</v>
      </c>
      <c r="E56" s="18">
        <f t="shared" si="2"/>
        <v>8.3156087446700653</v>
      </c>
    </row>
    <row r="57" spans="1:5" x14ac:dyDescent="0.25">
      <c r="A57" s="17">
        <v>38887</v>
      </c>
      <c r="B57">
        <v>2110.42</v>
      </c>
      <c r="C57">
        <f t="shared" si="0"/>
        <v>-9.1692293246319143E-3</v>
      </c>
      <c r="D57" s="18">
        <f t="shared" si="1"/>
        <v>1.8349398893687278E-4</v>
      </c>
      <c r="E57" s="18">
        <f t="shared" si="2"/>
        <v>8.1451405256530922</v>
      </c>
    </row>
    <row r="58" spans="1:5" x14ac:dyDescent="0.25">
      <c r="A58" s="17">
        <v>38888</v>
      </c>
      <c r="B58">
        <v>2107.06</v>
      </c>
      <c r="C58">
        <f t="shared" si="0"/>
        <v>-1.5921001506809674E-3</v>
      </c>
      <c r="D58" s="18">
        <f t="shared" si="1"/>
        <v>1.7600716515773782E-4</v>
      </c>
      <c r="E58" s="18">
        <f t="shared" si="2"/>
        <v>8.6305842634259449</v>
      </c>
    </row>
    <row r="59" spans="1:5" x14ac:dyDescent="0.25">
      <c r="A59" s="17">
        <v>38889</v>
      </c>
      <c r="B59">
        <v>2141.1999999999998</v>
      </c>
      <c r="C59">
        <f t="shared" si="0"/>
        <v>1.6202671020284127E-2</v>
      </c>
      <c r="D59" s="18">
        <f t="shared" si="1"/>
        <v>1.62555300576429E-4</v>
      </c>
      <c r="E59" s="18">
        <f t="shared" si="2"/>
        <v>7.1094939160794395</v>
      </c>
    </row>
    <row r="60" spans="1:5" x14ac:dyDescent="0.25">
      <c r="A60" s="17">
        <v>38890</v>
      </c>
      <c r="B60">
        <v>2122.98</v>
      </c>
      <c r="C60">
        <f t="shared" si="0"/>
        <v>-8.5092471511301147E-3</v>
      </c>
      <c r="D60" s="18">
        <f t="shared" si="1"/>
        <v>1.7187028400947313E-4</v>
      </c>
      <c r="E60" s="18">
        <f t="shared" si="2"/>
        <v>8.2474802076528206</v>
      </c>
    </row>
    <row r="61" spans="1:5" x14ac:dyDescent="0.25">
      <c r="A61" s="17">
        <v>38891</v>
      </c>
      <c r="B61">
        <v>2121.4699999999998</v>
      </c>
      <c r="C61">
        <f t="shared" si="0"/>
        <v>-7.1126435482209832E-4</v>
      </c>
      <c r="D61" s="18">
        <f t="shared" si="1"/>
        <v>1.6458936307431251E-4</v>
      </c>
      <c r="E61" s="18">
        <f t="shared" si="2"/>
        <v>8.7089832028459977</v>
      </c>
    </row>
    <row r="62" spans="1:5" x14ac:dyDescent="0.25">
      <c r="A62" s="17">
        <v>38894</v>
      </c>
      <c r="B62">
        <v>2133.67</v>
      </c>
      <c r="C62">
        <f t="shared" si="0"/>
        <v>5.7507294470344967E-3</v>
      </c>
      <c r="D62" s="18">
        <f t="shared" si="1"/>
        <v>1.5211668966319688E-4</v>
      </c>
      <c r="E62" s="18">
        <f t="shared" si="2"/>
        <v>8.5734578977606759</v>
      </c>
    </row>
    <row r="63" spans="1:5" x14ac:dyDescent="0.25">
      <c r="A63" s="17">
        <v>38895</v>
      </c>
      <c r="B63">
        <v>2100.25</v>
      </c>
      <c r="C63">
        <f t="shared" si="0"/>
        <v>-1.5663153158642185E-2</v>
      </c>
      <c r="D63" s="18">
        <f t="shared" si="1"/>
        <v>1.4357871721805312E-4</v>
      </c>
      <c r="E63" s="18">
        <f t="shared" si="2"/>
        <v>7.1399172814980645</v>
      </c>
    </row>
    <row r="64" spans="1:5" x14ac:dyDescent="0.25">
      <c r="A64" s="17">
        <v>38896</v>
      </c>
      <c r="B64">
        <v>2111.84</v>
      </c>
      <c r="C64">
        <f t="shared" si="0"/>
        <v>5.5183906677777148E-3</v>
      </c>
      <c r="D64" s="18">
        <f t="shared" si="1"/>
        <v>1.5338272616955599E-4</v>
      </c>
      <c r="E64" s="18">
        <f t="shared" si="2"/>
        <v>8.5840340920513185</v>
      </c>
    </row>
    <row r="65" spans="1:5" x14ac:dyDescent="0.25">
      <c r="A65" s="17">
        <v>38897</v>
      </c>
      <c r="B65">
        <v>2174.38</v>
      </c>
      <c r="C65">
        <f t="shared" si="0"/>
        <v>2.9613985908023315E-2</v>
      </c>
      <c r="D65" s="18">
        <f t="shared" si="1"/>
        <v>1.4450197349677579E-4</v>
      </c>
      <c r="E65" s="18">
        <f t="shared" si="2"/>
        <v>2.7731780565409219</v>
      </c>
    </row>
    <row r="66" spans="1:5" x14ac:dyDescent="0.25">
      <c r="A66" s="17">
        <v>38898</v>
      </c>
      <c r="B66">
        <v>2172.09</v>
      </c>
      <c r="C66">
        <f t="shared" si="0"/>
        <v>-1.0531737782724104E-3</v>
      </c>
      <c r="D66" s="18">
        <f t="shared" si="1"/>
        <v>2.0624454494543438E-4</v>
      </c>
      <c r="E66" s="18">
        <f t="shared" si="2"/>
        <v>8.4810700213914139</v>
      </c>
    </row>
    <row r="67" spans="1:5" x14ac:dyDescent="0.25">
      <c r="A67" s="17">
        <v>38901</v>
      </c>
      <c r="B67">
        <v>2190.4299999999998</v>
      </c>
      <c r="C67">
        <f t="shared" si="0"/>
        <v>8.443480702917323E-3</v>
      </c>
      <c r="D67" s="18">
        <f t="shared" si="1"/>
        <v>1.8963949684582302E-4</v>
      </c>
      <c r="E67" s="18">
        <f t="shared" si="2"/>
        <v>8.1944493963298459</v>
      </c>
    </row>
    <row r="68" spans="1:5" x14ac:dyDescent="0.25">
      <c r="A68" s="17">
        <v>38903</v>
      </c>
      <c r="B68">
        <v>2153.34</v>
      </c>
      <c r="C68">
        <f t="shared" si="0"/>
        <v>-1.6932748364476242E-2</v>
      </c>
      <c r="D68" s="18">
        <f t="shared" si="1"/>
        <v>1.8048275516938575E-4</v>
      </c>
      <c r="E68" s="18">
        <f t="shared" si="2"/>
        <v>7.0312583566415334</v>
      </c>
    </row>
    <row r="69" spans="1:5" x14ac:dyDescent="0.25">
      <c r="A69" s="17">
        <v>38904</v>
      </c>
      <c r="B69">
        <v>2155.09</v>
      </c>
      <c r="C69">
        <f t="shared" si="0"/>
        <v>8.1269098238085941E-4</v>
      </c>
      <c r="D69" s="18">
        <f t="shared" si="1"/>
        <v>1.899905914116406E-4</v>
      </c>
      <c r="E69" s="18">
        <f t="shared" si="2"/>
        <v>8.5650596936000181</v>
      </c>
    </row>
    <row r="70" spans="1:5" x14ac:dyDescent="0.25">
      <c r="A70" s="17">
        <v>38905</v>
      </c>
      <c r="B70">
        <v>2130.06</v>
      </c>
      <c r="C70">
        <f t="shared" ref="C70:C133" si="3">(B70-B69)/B69</f>
        <v>-1.1614364133284549E-2</v>
      </c>
      <c r="D70" s="18">
        <f t="shared" ref="D70:D133" si="4">$H$5+C69*C69*$H$6+D69*$H$7</f>
        <v>1.7498043517405649E-4</v>
      </c>
      <c r="E70" s="18">
        <f t="shared" ref="E70:E133" si="5">-LN(D70)-C70*C70/D70</f>
        <v>7.8799304643774608</v>
      </c>
    </row>
    <row r="71" spans="1:5" x14ac:dyDescent="0.25">
      <c r="A71" s="17">
        <v>38908</v>
      </c>
      <c r="B71">
        <v>2116.9299999999998</v>
      </c>
      <c r="C71">
        <f t="shared" si="3"/>
        <v>-6.1641456109218099E-3</v>
      </c>
      <c r="D71" s="18">
        <f t="shared" si="4"/>
        <v>1.7253444010313496E-4</v>
      </c>
      <c r="E71" s="18">
        <f t="shared" si="5"/>
        <v>8.444686984404159</v>
      </c>
    </row>
    <row r="72" spans="1:5" x14ac:dyDescent="0.25">
      <c r="A72" s="17">
        <v>38909</v>
      </c>
      <c r="B72">
        <v>2128.86</v>
      </c>
      <c r="C72">
        <f t="shared" si="3"/>
        <v>5.635519360583624E-3</v>
      </c>
      <c r="D72" s="18">
        <f t="shared" si="4"/>
        <v>1.6235233364356912E-4</v>
      </c>
      <c r="E72" s="18">
        <f t="shared" si="5"/>
        <v>8.530123441078171</v>
      </c>
    </row>
    <row r="73" spans="1:5" x14ac:dyDescent="0.25">
      <c r="A73" s="17">
        <v>38910</v>
      </c>
      <c r="B73">
        <v>2090.2399999999998</v>
      </c>
      <c r="C73">
        <f t="shared" si="3"/>
        <v>-1.8141164754845479E-2</v>
      </c>
      <c r="D73" s="18">
        <f t="shared" si="4"/>
        <v>1.5267867213356349E-4</v>
      </c>
      <c r="E73" s="18">
        <f t="shared" si="5"/>
        <v>6.6316555033105491</v>
      </c>
    </row>
    <row r="74" spans="1:5" x14ac:dyDescent="0.25">
      <c r="A74" s="17">
        <v>38911</v>
      </c>
      <c r="B74">
        <v>2054.11</v>
      </c>
      <c r="C74">
        <f t="shared" si="3"/>
        <v>-1.7285096448254583E-2</v>
      </c>
      <c r="D74" s="18">
        <f t="shared" si="4"/>
        <v>1.6846925451668835E-4</v>
      </c>
      <c r="E74" s="18">
        <f t="shared" si="5"/>
        <v>6.9152909089561225</v>
      </c>
    </row>
    <row r="75" spans="1:5" x14ac:dyDescent="0.25">
      <c r="A75" s="17">
        <v>38912</v>
      </c>
      <c r="B75">
        <v>2037.35</v>
      </c>
      <c r="C75">
        <f t="shared" si="3"/>
        <v>-8.1592514519671384E-3</v>
      </c>
      <c r="D75" s="18">
        <f t="shared" si="4"/>
        <v>1.8017635236742248E-4</v>
      </c>
      <c r="E75" s="18">
        <f t="shared" si="5"/>
        <v>8.2520843191220923</v>
      </c>
    </row>
    <row r="76" spans="1:5" x14ac:dyDescent="0.25">
      <c r="A76" s="17">
        <v>38915</v>
      </c>
      <c r="B76">
        <v>2037.72</v>
      </c>
      <c r="C76">
        <f t="shared" si="3"/>
        <v>1.8160846197271861E-4</v>
      </c>
      <c r="D76" s="18">
        <f t="shared" si="4"/>
        <v>1.7158096802687064E-4</v>
      </c>
      <c r="E76" s="18">
        <f t="shared" si="5"/>
        <v>8.6702630640152591</v>
      </c>
    </row>
    <row r="77" spans="1:5" x14ac:dyDescent="0.25">
      <c r="A77" s="17">
        <v>38916</v>
      </c>
      <c r="B77">
        <v>2043.22</v>
      </c>
      <c r="C77">
        <f t="shared" si="3"/>
        <v>2.6990950670357067E-3</v>
      </c>
      <c r="D77" s="18">
        <f t="shared" si="4"/>
        <v>1.5836740074565993E-4</v>
      </c>
      <c r="E77" s="18">
        <f t="shared" si="5"/>
        <v>8.7045915534496281</v>
      </c>
    </row>
    <row r="78" spans="1:5" x14ac:dyDescent="0.25">
      <c r="A78" s="17">
        <v>38917</v>
      </c>
      <c r="B78">
        <v>2080.71</v>
      </c>
      <c r="C78">
        <f t="shared" si="3"/>
        <v>1.8348489149479747E-2</v>
      </c>
      <c r="D78" s="18">
        <f t="shared" si="4"/>
        <v>1.4707782052033759E-4</v>
      </c>
      <c r="E78" s="18">
        <f t="shared" si="5"/>
        <v>6.5355084494678266</v>
      </c>
    </row>
    <row r="79" spans="1:5" x14ac:dyDescent="0.25">
      <c r="A79" s="17">
        <v>38918</v>
      </c>
      <c r="B79">
        <v>2039.42</v>
      </c>
      <c r="C79">
        <f t="shared" si="3"/>
        <v>-1.9844187801279355E-2</v>
      </c>
      <c r="D79" s="18">
        <f t="shared" si="4"/>
        <v>1.6405388166805161E-4</v>
      </c>
      <c r="E79" s="18">
        <f t="shared" si="5"/>
        <v>6.3149348265482104</v>
      </c>
    </row>
    <row r="80" spans="1:5" x14ac:dyDescent="0.25">
      <c r="A80" s="17">
        <v>38919</v>
      </c>
      <c r="B80">
        <v>2020.39</v>
      </c>
      <c r="C80">
        <f t="shared" si="3"/>
        <v>-9.331084327897133E-3</v>
      </c>
      <c r="D80" s="18">
        <f t="shared" si="4"/>
        <v>1.8403113097638382E-4</v>
      </c>
      <c r="E80" s="18">
        <f t="shared" si="5"/>
        <v>8.1272838528836555</v>
      </c>
    </row>
    <row r="81" spans="1:5" x14ac:dyDescent="0.25">
      <c r="A81" s="17">
        <v>38922</v>
      </c>
      <c r="B81">
        <v>2061.84</v>
      </c>
      <c r="C81">
        <f t="shared" si="3"/>
        <v>2.0515841000994878E-2</v>
      </c>
      <c r="D81" s="18">
        <f t="shared" si="4"/>
        <v>1.7673703485432263E-4</v>
      </c>
      <c r="E81" s="18">
        <f t="shared" si="5"/>
        <v>6.2593448733472368</v>
      </c>
    </row>
    <row r="82" spans="1:5" x14ac:dyDescent="0.25">
      <c r="A82" s="17">
        <v>38923</v>
      </c>
      <c r="B82">
        <v>2073.9</v>
      </c>
      <c r="C82">
        <f t="shared" si="3"/>
        <v>5.8491444534978197E-3</v>
      </c>
      <c r="D82" s="18">
        <f t="shared" si="4"/>
        <v>1.9767389372939267E-4</v>
      </c>
      <c r="E82" s="18">
        <f t="shared" si="5"/>
        <v>8.3558164732250706</v>
      </c>
    </row>
    <row r="83" spans="1:5" x14ac:dyDescent="0.25">
      <c r="A83" s="17">
        <v>38924</v>
      </c>
      <c r="B83">
        <v>2070.46</v>
      </c>
      <c r="C83">
        <f t="shared" si="3"/>
        <v>-1.6587106417860333E-3</v>
      </c>
      <c r="D83" s="18">
        <f t="shared" si="4"/>
        <v>1.8465613739691652E-4</v>
      </c>
      <c r="E83" s="18">
        <f t="shared" si="5"/>
        <v>8.5821154795266565</v>
      </c>
    </row>
    <row r="84" spans="1:5" x14ac:dyDescent="0.25">
      <c r="A84" s="17">
        <v>38925</v>
      </c>
      <c r="B84">
        <v>2054.4699999999998</v>
      </c>
      <c r="C84">
        <f t="shared" si="3"/>
        <v>-7.7229214763870043E-3</v>
      </c>
      <c r="D84" s="18">
        <f t="shared" si="4"/>
        <v>1.7035377610439078E-4</v>
      </c>
      <c r="E84" s="18">
        <f t="shared" si="5"/>
        <v>8.3275176379847462</v>
      </c>
    </row>
    <row r="85" spans="1:5" x14ac:dyDescent="0.25">
      <c r="A85" s="17">
        <v>38926</v>
      </c>
      <c r="B85">
        <v>2094.14</v>
      </c>
      <c r="C85">
        <f t="shared" si="3"/>
        <v>1.930911621975501E-2</v>
      </c>
      <c r="D85" s="18">
        <f t="shared" si="4"/>
        <v>1.6217371764501714E-4</v>
      </c>
      <c r="E85" s="18">
        <f t="shared" si="5"/>
        <v>6.427814148824325</v>
      </c>
    </row>
    <row r="86" spans="1:5" x14ac:dyDescent="0.25">
      <c r="A86" s="17">
        <v>38929</v>
      </c>
      <c r="B86">
        <v>2091.4699999999998</v>
      </c>
      <c r="C86">
        <f t="shared" si="3"/>
        <v>-1.274986390594742E-3</v>
      </c>
      <c r="D86" s="18">
        <f t="shared" si="4"/>
        <v>1.8061402960579086E-4</v>
      </c>
      <c r="E86" s="18">
        <f t="shared" si="5"/>
        <v>8.6101478821770581</v>
      </c>
    </row>
    <row r="87" spans="1:5" x14ac:dyDescent="0.25">
      <c r="A87" s="17">
        <v>38930</v>
      </c>
      <c r="B87">
        <v>2061.9899999999998</v>
      </c>
      <c r="C87">
        <f t="shared" si="3"/>
        <v>-1.4095349204148289E-2</v>
      </c>
      <c r="D87" s="18">
        <f t="shared" si="4"/>
        <v>1.6662475521440209E-4</v>
      </c>
      <c r="E87" s="18">
        <f t="shared" si="5"/>
        <v>7.5073931889066108</v>
      </c>
    </row>
    <row r="88" spans="1:5" x14ac:dyDescent="0.25">
      <c r="A88" s="17">
        <v>38931</v>
      </c>
      <c r="B88">
        <v>2078.81</v>
      </c>
      <c r="C88">
        <f t="shared" si="3"/>
        <v>8.1571685604683655E-3</v>
      </c>
      <c r="D88" s="18">
        <f t="shared" si="4"/>
        <v>1.7027184771934708E-4</v>
      </c>
      <c r="E88" s="18">
        <f t="shared" si="5"/>
        <v>8.2873309681939418</v>
      </c>
    </row>
    <row r="89" spans="1:5" x14ac:dyDescent="0.25">
      <c r="A89" s="17">
        <v>38932</v>
      </c>
      <c r="B89">
        <v>2092.34</v>
      </c>
      <c r="C89">
        <f t="shared" si="3"/>
        <v>6.5085313232090478E-3</v>
      </c>
      <c r="D89" s="18">
        <f t="shared" si="4"/>
        <v>1.6266804960671133E-4</v>
      </c>
      <c r="E89" s="18">
        <f t="shared" si="5"/>
        <v>8.463385292523709</v>
      </c>
    </row>
    <row r="90" spans="1:5" x14ac:dyDescent="0.25">
      <c r="A90" s="17">
        <v>38933</v>
      </c>
      <c r="B90">
        <v>2085.0500000000002</v>
      </c>
      <c r="C90">
        <f t="shared" si="3"/>
        <v>-3.4841373772904801E-3</v>
      </c>
      <c r="D90" s="18">
        <f t="shared" si="4"/>
        <v>1.538360021147526E-4</v>
      </c>
      <c r="E90" s="18">
        <f t="shared" si="5"/>
        <v>8.700713351118651</v>
      </c>
    </row>
    <row r="91" spans="1:5" x14ac:dyDescent="0.25">
      <c r="A91" s="17">
        <v>38936</v>
      </c>
      <c r="B91">
        <v>2072.5</v>
      </c>
      <c r="C91">
        <f t="shared" si="3"/>
        <v>-6.0190403107840008E-3</v>
      </c>
      <c r="D91" s="18">
        <f t="shared" si="4"/>
        <v>1.4340120914679844E-4</v>
      </c>
      <c r="E91" s="18">
        <f t="shared" si="5"/>
        <v>8.5972244434250218</v>
      </c>
    </row>
    <row r="92" spans="1:5" x14ac:dyDescent="0.25">
      <c r="A92" s="17">
        <v>38937</v>
      </c>
      <c r="B92">
        <v>2060.85</v>
      </c>
      <c r="C92">
        <f t="shared" si="3"/>
        <v>-5.621230398070008E-3</v>
      </c>
      <c r="D92" s="18">
        <f t="shared" si="4"/>
        <v>1.359983781554216E-4</v>
      </c>
      <c r="E92" s="18">
        <f t="shared" si="5"/>
        <v>8.6705248916569317</v>
      </c>
    </row>
    <row r="93" spans="1:5" x14ac:dyDescent="0.25">
      <c r="A93" s="17">
        <v>38938</v>
      </c>
      <c r="B93">
        <v>2060.2800000000002</v>
      </c>
      <c r="C93">
        <f t="shared" si="3"/>
        <v>-2.7658490428692482E-4</v>
      </c>
      <c r="D93" s="18">
        <f t="shared" si="4"/>
        <v>1.2895733361553555E-4</v>
      </c>
      <c r="E93" s="18">
        <f t="shared" si="5"/>
        <v>8.9554357421480759</v>
      </c>
    </row>
    <row r="94" spans="1:5" x14ac:dyDescent="0.25">
      <c r="A94" s="17">
        <v>38939</v>
      </c>
      <c r="B94">
        <v>2071.7399999999998</v>
      </c>
      <c r="C94">
        <f t="shared" si="3"/>
        <v>5.5623507484417554E-3</v>
      </c>
      <c r="D94" s="18">
        <f t="shared" si="4"/>
        <v>1.2002664959239101E-4</v>
      </c>
      <c r="E94" s="18">
        <f t="shared" si="5"/>
        <v>8.7700227909226669</v>
      </c>
    </row>
    <row r="95" spans="1:5" x14ac:dyDescent="0.25">
      <c r="A95" s="17">
        <v>38940</v>
      </c>
      <c r="B95">
        <v>2057.71</v>
      </c>
      <c r="C95">
        <f t="shared" si="3"/>
        <v>-6.7720853002788701E-3</v>
      </c>
      <c r="D95" s="18">
        <f t="shared" si="4"/>
        <v>1.1453488231415548E-4</v>
      </c>
      <c r="E95" s="18">
        <f t="shared" si="5"/>
        <v>8.6742191496469729</v>
      </c>
    </row>
    <row r="96" spans="1:5" x14ac:dyDescent="0.25">
      <c r="A96" s="17">
        <v>38943</v>
      </c>
      <c r="B96">
        <v>2069.04</v>
      </c>
      <c r="C96">
        <f t="shared" si="3"/>
        <v>5.5061208819512601E-3</v>
      </c>
      <c r="D96" s="18">
        <f t="shared" si="4"/>
        <v>1.1082359455875711E-4</v>
      </c>
      <c r="E96" s="18">
        <f t="shared" si="5"/>
        <v>8.8340066664384675</v>
      </c>
    </row>
    <row r="97" spans="1:5" x14ac:dyDescent="0.25">
      <c r="A97" s="17">
        <v>38944</v>
      </c>
      <c r="B97">
        <v>2115.0100000000002</v>
      </c>
      <c r="C97">
        <f t="shared" si="3"/>
        <v>2.2218033484128027E-2</v>
      </c>
      <c r="D97" s="18">
        <f t="shared" si="4"/>
        <v>1.0620452208858457E-4</v>
      </c>
      <c r="E97" s="18">
        <f t="shared" si="5"/>
        <v>4.5021213349897549</v>
      </c>
    </row>
    <row r="98" spans="1:5" x14ac:dyDescent="0.25">
      <c r="A98" s="17">
        <v>38945</v>
      </c>
      <c r="B98">
        <v>2149.54</v>
      </c>
      <c r="C98">
        <f t="shared" si="3"/>
        <v>1.6326163942487149E-2</v>
      </c>
      <c r="D98" s="18">
        <f t="shared" si="4"/>
        <v>1.402145777885871E-4</v>
      </c>
      <c r="E98" s="18">
        <f t="shared" si="5"/>
        <v>6.9713671584212777</v>
      </c>
    </row>
    <row r="99" spans="1:5" x14ac:dyDescent="0.25">
      <c r="A99" s="17">
        <v>38946</v>
      </c>
      <c r="B99">
        <v>2157.61</v>
      </c>
      <c r="C99">
        <f t="shared" si="3"/>
        <v>3.7542916158806831E-3</v>
      </c>
      <c r="D99" s="18">
        <f t="shared" si="4"/>
        <v>1.5210340911246169E-4</v>
      </c>
      <c r="E99" s="18">
        <f t="shared" si="5"/>
        <v>8.6982846617565155</v>
      </c>
    </row>
    <row r="100" spans="1:5" x14ac:dyDescent="0.25">
      <c r="A100" s="17">
        <v>38947</v>
      </c>
      <c r="B100">
        <v>2163.9499999999998</v>
      </c>
      <c r="C100">
        <f t="shared" si="3"/>
        <v>2.9384365107687164E-3</v>
      </c>
      <c r="D100" s="18">
        <f t="shared" si="4"/>
        <v>1.4200364371466038E-4</v>
      </c>
      <c r="E100" s="18">
        <f t="shared" si="5"/>
        <v>8.798853702878489</v>
      </c>
    </row>
    <row r="101" spans="1:5" x14ac:dyDescent="0.25">
      <c r="A101" s="17">
        <v>38950</v>
      </c>
      <c r="B101">
        <v>2147.75</v>
      </c>
      <c r="C101">
        <f t="shared" si="3"/>
        <v>-7.4863097576190855E-3</v>
      </c>
      <c r="D101" s="18">
        <f t="shared" si="4"/>
        <v>1.3246808636073297E-4</v>
      </c>
      <c r="E101" s="18">
        <f t="shared" si="5"/>
        <v>8.5060870190804305</v>
      </c>
    </row>
    <row r="102" spans="1:5" x14ac:dyDescent="0.25">
      <c r="A102" s="17">
        <v>38951</v>
      </c>
      <c r="B102">
        <v>2150.02</v>
      </c>
      <c r="C102">
        <f t="shared" si="3"/>
        <v>1.0569200325922393E-3</v>
      </c>
      <c r="D102" s="18">
        <f t="shared" si="4"/>
        <v>1.2779521507458408E-4</v>
      </c>
      <c r="E102" s="18">
        <f t="shared" si="5"/>
        <v>8.9563402854562302</v>
      </c>
    </row>
    <row r="103" spans="1:5" x14ac:dyDescent="0.25">
      <c r="A103" s="17">
        <v>38952</v>
      </c>
      <c r="B103">
        <v>2134.66</v>
      </c>
      <c r="C103">
        <f t="shared" si="3"/>
        <v>-7.1441195895852721E-3</v>
      </c>
      <c r="D103" s="18">
        <f t="shared" si="4"/>
        <v>1.190669204548993E-4</v>
      </c>
      <c r="E103" s="18">
        <f t="shared" si="5"/>
        <v>8.6071714289481243</v>
      </c>
    </row>
    <row r="104" spans="1:5" x14ac:dyDescent="0.25">
      <c r="A104" s="17">
        <v>38953</v>
      </c>
      <c r="B104">
        <v>2137.11</v>
      </c>
      <c r="C104">
        <f t="shared" si="3"/>
        <v>1.1477237592873212E-3</v>
      </c>
      <c r="D104" s="18">
        <f t="shared" si="4"/>
        <v>1.153270987048255E-4</v>
      </c>
      <c r="E104" s="18">
        <f t="shared" si="5"/>
        <v>9.0563160983717843</v>
      </c>
    </row>
    <row r="105" spans="1:5" x14ac:dyDescent="0.25">
      <c r="A105" s="17">
        <v>38954</v>
      </c>
      <c r="B105">
        <v>2140.29</v>
      </c>
      <c r="C105">
        <f t="shared" si="3"/>
        <v>1.4879907913021961E-3</v>
      </c>
      <c r="D105" s="18">
        <f t="shared" si="4"/>
        <v>1.0786705978238908E-4</v>
      </c>
      <c r="E105" s="18">
        <f t="shared" si="5"/>
        <v>9.1140846709587695</v>
      </c>
    </row>
    <row r="106" spans="1:5" x14ac:dyDescent="0.25">
      <c r="A106" s="17">
        <v>38957</v>
      </c>
      <c r="B106">
        <v>2160.6999999999998</v>
      </c>
      <c r="C106">
        <f t="shared" si="3"/>
        <v>9.5360909035690743E-3</v>
      </c>
      <c r="D106" s="18">
        <f t="shared" si="4"/>
        <v>1.0122986477184443E-4</v>
      </c>
      <c r="E106" s="18">
        <f t="shared" si="5"/>
        <v>8.2997945886488385</v>
      </c>
    </row>
    <row r="107" spans="1:5" x14ac:dyDescent="0.25">
      <c r="A107" s="17">
        <v>38958</v>
      </c>
      <c r="B107">
        <v>2172.3000000000002</v>
      </c>
      <c r="C107">
        <f t="shared" si="3"/>
        <v>5.3686305364004094E-3</v>
      </c>
      <c r="D107" s="18">
        <f t="shared" si="4"/>
        <v>1.0256740405130829E-4</v>
      </c>
      <c r="E107" s="18">
        <f t="shared" si="5"/>
        <v>8.9039830305910765</v>
      </c>
    </row>
    <row r="108" spans="1:5" x14ac:dyDescent="0.25">
      <c r="A108" s="17">
        <v>38959</v>
      </c>
      <c r="B108">
        <v>2185.73</v>
      </c>
      <c r="C108">
        <f t="shared" si="3"/>
        <v>6.1823873313998226E-3</v>
      </c>
      <c r="D108" s="18">
        <f t="shared" si="4"/>
        <v>9.8654068965572518E-5</v>
      </c>
      <c r="E108" s="18">
        <f t="shared" si="5"/>
        <v>8.836457358008202</v>
      </c>
    </row>
    <row r="109" spans="1:5" x14ac:dyDescent="0.25">
      <c r="A109" s="17">
        <v>38960</v>
      </c>
      <c r="B109">
        <v>2183.75</v>
      </c>
      <c r="C109">
        <f t="shared" si="3"/>
        <v>-9.0587584010834736E-4</v>
      </c>
      <c r="D109" s="18">
        <f t="shared" si="4"/>
        <v>9.5907905853095796E-5</v>
      </c>
      <c r="E109" s="18">
        <f t="shared" si="5"/>
        <v>9.2435659011994087</v>
      </c>
    </row>
    <row r="110" spans="1:5" x14ac:dyDescent="0.25">
      <c r="A110" s="17">
        <v>38961</v>
      </c>
      <c r="B110">
        <v>2193.16</v>
      </c>
      <c r="C110">
        <f t="shared" si="3"/>
        <v>4.3091013165425778E-3</v>
      </c>
      <c r="D110" s="18">
        <f t="shared" si="4"/>
        <v>9.0356590508944382E-5</v>
      </c>
      <c r="E110" s="18">
        <f t="shared" si="5"/>
        <v>9.1062457714764413</v>
      </c>
    </row>
    <row r="111" spans="1:5" x14ac:dyDescent="0.25">
      <c r="A111" s="17">
        <v>38965</v>
      </c>
      <c r="B111">
        <v>2205.6999999999998</v>
      </c>
      <c r="C111">
        <f t="shared" si="3"/>
        <v>5.7177770887668769E-3</v>
      </c>
      <c r="D111" s="18">
        <f t="shared" si="4"/>
        <v>8.6824548218989892E-5</v>
      </c>
      <c r="E111" s="18">
        <f t="shared" si="5"/>
        <v>8.9750804779800006</v>
      </c>
    </row>
    <row r="112" spans="1:5" x14ac:dyDescent="0.25">
      <c r="A112" s="17">
        <v>38966</v>
      </c>
      <c r="B112">
        <v>2167.84</v>
      </c>
      <c r="C112">
        <f t="shared" si="3"/>
        <v>-1.7164618941832379E-2</v>
      </c>
      <c r="D112" s="18">
        <f t="shared" si="4"/>
        <v>8.4810601707640808E-5</v>
      </c>
      <c r="E112" s="18">
        <f t="shared" si="5"/>
        <v>5.9011829972790437</v>
      </c>
    </row>
    <row r="113" spans="1:5" x14ac:dyDescent="0.25">
      <c r="A113" s="17">
        <v>38967</v>
      </c>
      <c r="B113">
        <v>2155.29</v>
      </c>
      <c r="C113">
        <f t="shared" si="3"/>
        <v>-5.7891726326667007E-3</v>
      </c>
      <c r="D113" s="18">
        <f t="shared" si="4"/>
        <v>1.0457492149163402E-4</v>
      </c>
      <c r="E113" s="18">
        <f t="shared" si="5"/>
        <v>8.8451234547116062</v>
      </c>
    </row>
    <row r="114" spans="1:5" x14ac:dyDescent="0.25">
      <c r="A114" s="17">
        <v>38968</v>
      </c>
      <c r="B114">
        <v>2165.79</v>
      </c>
      <c r="C114">
        <f t="shared" si="3"/>
        <v>4.8717341981821469E-3</v>
      </c>
      <c r="D114" s="18">
        <f t="shared" si="4"/>
        <v>1.0084655827746269E-4</v>
      </c>
      <c r="E114" s="18">
        <f t="shared" si="5"/>
        <v>8.9665648179989805</v>
      </c>
    </row>
    <row r="115" spans="1:5" x14ac:dyDescent="0.25">
      <c r="A115" s="17">
        <v>38971</v>
      </c>
      <c r="B115">
        <v>2173.25</v>
      </c>
      <c r="C115">
        <f t="shared" si="3"/>
        <v>3.4444706088771473E-3</v>
      </c>
      <c r="D115" s="18">
        <f t="shared" si="4"/>
        <v>9.6686844443040818E-5</v>
      </c>
      <c r="E115" s="18">
        <f t="shared" si="5"/>
        <v>9.121323881119638</v>
      </c>
    </row>
    <row r="116" spans="1:5" x14ac:dyDescent="0.25">
      <c r="A116" s="17">
        <v>38972</v>
      </c>
      <c r="B116">
        <v>2215.8200000000002</v>
      </c>
      <c r="C116">
        <f t="shared" si="3"/>
        <v>1.9588174393189998E-2</v>
      </c>
      <c r="D116" s="18">
        <f t="shared" si="4"/>
        <v>9.1967034596806413E-5</v>
      </c>
      <c r="E116" s="18">
        <f t="shared" si="5"/>
        <v>5.1219704588221839</v>
      </c>
    </row>
    <row r="117" spans="1:5" x14ac:dyDescent="0.25">
      <c r="A117" s="17">
        <v>38973</v>
      </c>
      <c r="B117">
        <v>2227.67</v>
      </c>
      <c r="C117">
        <f t="shared" si="3"/>
        <v>5.3479073209917356E-3</v>
      </c>
      <c r="D117" s="18">
        <f t="shared" si="4"/>
        <v>1.1835003641424437E-4</v>
      </c>
      <c r="E117" s="18">
        <f t="shared" si="5"/>
        <v>8.8002069315235101</v>
      </c>
    </row>
    <row r="118" spans="1:5" x14ac:dyDescent="0.25">
      <c r="A118" s="17">
        <v>38974</v>
      </c>
      <c r="B118">
        <v>2228.73</v>
      </c>
      <c r="C118">
        <f t="shared" si="3"/>
        <v>4.7583349418897115E-4</v>
      </c>
      <c r="D118" s="18">
        <f t="shared" si="4"/>
        <v>1.1283387386554494E-4</v>
      </c>
      <c r="E118" s="18">
        <f t="shared" si="5"/>
        <v>9.0875873188846086</v>
      </c>
    </row>
    <row r="119" spans="1:5" x14ac:dyDescent="0.25">
      <c r="A119" s="17">
        <v>38975</v>
      </c>
      <c r="B119">
        <v>2235.59</v>
      </c>
      <c r="C119">
        <f t="shared" si="3"/>
        <v>3.0779861176545059E-3</v>
      </c>
      <c r="D119" s="18">
        <f t="shared" si="4"/>
        <v>1.0553429118896751E-4</v>
      </c>
      <c r="E119" s="18">
        <f t="shared" si="5"/>
        <v>9.0667028678205348</v>
      </c>
    </row>
    <row r="120" spans="1:5" x14ac:dyDescent="0.25">
      <c r="A120" s="17">
        <v>38978</v>
      </c>
      <c r="B120">
        <v>2235.75</v>
      </c>
      <c r="C120">
        <f t="shared" si="3"/>
        <v>7.1569473830109486E-5</v>
      </c>
      <c r="D120" s="18">
        <f t="shared" si="4"/>
        <v>9.9729318568971733E-5</v>
      </c>
      <c r="E120" s="18">
        <f t="shared" si="5"/>
        <v>9.2129994954122552</v>
      </c>
    </row>
    <row r="121" spans="1:5" x14ac:dyDescent="0.25">
      <c r="A121" s="17">
        <v>38979</v>
      </c>
      <c r="B121">
        <v>2222.37</v>
      </c>
      <c r="C121">
        <f t="shared" si="3"/>
        <v>-5.9845689365985054E-3</v>
      </c>
      <c r="D121" s="18">
        <f t="shared" si="4"/>
        <v>9.3727169326248747E-5</v>
      </c>
      <c r="E121" s="18">
        <f t="shared" si="5"/>
        <v>8.8930020294400816</v>
      </c>
    </row>
    <row r="122" spans="1:5" x14ac:dyDescent="0.25">
      <c r="A122" s="17">
        <v>38980</v>
      </c>
      <c r="B122">
        <v>2252.89</v>
      </c>
      <c r="C122">
        <f t="shared" si="3"/>
        <v>1.3733086749731135E-2</v>
      </c>
      <c r="D122" s="18">
        <f t="shared" si="4"/>
        <v>9.1277394312907074E-5</v>
      </c>
      <c r="E122" s="18">
        <f t="shared" si="5"/>
        <v>7.2354038980814703</v>
      </c>
    </row>
    <row r="123" spans="1:5" x14ac:dyDescent="0.25">
      <c r="A123" s="17">
        <v>38981</v>
      </c>
      <c r="B123">
        <v>2237.75</v>
      </c>
      <c r="C123">
        <f t="shared" si="3"/>
        <v>-6.7202570920017728E-3</v>
      </c>
      <c r="D123" s="18">
        <f t="shared" si="4"/>
        <v>1.0165874070557752E-4</v>
      </c>
      <c r="E123" s="18">
        <f t="shared" si="5"/>
        <v>8.7496394285401724</v>
      </c>
    </row>
    <row r="124" spans="1:5" x14ac:dyDescent="0.25">
      <c r="A124" s="17">
        <v>38982</v>
      </c>
      <c r="B124">
        <v>2218.9299999999998</v>
      </c>
      <c r="C124">
        <f t="shared" si="3"/>
        <v>-8.4102334934644911E-3</v>
      </c>
      <c r="D124" s="18">
        <f t="shared" si="4"/>
        <v>9.9182580878863226E-5</v>
      </c>
      <c r="E124" s="18">
        <f t="shared" si="5"/>
        <v>8.5053984589470595</v>
      </c>
    </row>
    <row r="125" spans="1:5" x14ac:dyDescent="0.25">
      <c r="A125" s="17">
        <v>38985</v>
      </c>
      <c r="B125">
        <v>2249.0700000000002</v>
      </c>
      <c r="C125">
        <f t="shared" si="3"/>
        <v>1.3583123397313268E-2</v>
      </c>
      <c r="D125" s="18">
        <f t="shared" si="4"/>
        <v>9.906131413400763E-5</v>
      </c>
      <c r="E125" s="18">
        <f t="shared" si="5"/>
        <v>7.3572761715734663</v>
      </c>
    </row>
    <row r="126" spans="1:5" x14ac:dyDescent="0.25">
      <c r="A126" s="17">
        <v>38986</v>
      </c>
      <c r="B126">
        <v>2261.34</v>
      </c>
      <c r="C126">
        <f t="shared" si="3"/>
        <v>5.4555883098347229E-3</v>
      </c>
      <c r="D126" s="18">
        <f t="shared" si="4"/>
        <v>1.0832374034746599E-4</v>
      </c>
      <c r="E126" s="18">
        <f t="shared" si="5"/>
        <v>8.8556224070613183</v>
      </c>
    </row>
    <row r="127" spans="1:5" x14ac:dyDescent="0.25">
      <c r="A127" s="17">
        <v>38987</v>
      </c>
      <c r="B127">
        <v>2263.39</v>
      </c>
      <c r="C127">
        <f t="shared" si="3"/>
        <v>9.0654213873178158E-4</v>
      </c>
      <c r="D127" s="18">
        <f t="shared" si="4"/>
        <v>1.0391001817438237E-4</v>
      </c>
      <c r="E127" s="18">
        <f t="shared" si="5"/>
        <v>9.1640762979001522</v>
      </c>
    </row>
    <row r="128" spans="1:5" x14ac:dyDescent="0.25">
      <c r="A128" s="17">
        <v>38988</v>
      </c>
      <c r="B128">
        <v>2270.02</v>
      </c>
      <c r="C128">
        <f t="shared" si="3"/>
        <v>2.9292344668837935E-3</v>
      </c>
      <c r="D128" s="18">
        <f t="shared" si="4"/>
        <v>9.7555411688761054E-5</v>
      </c>
      <c r="E128" s="18">
        <f t="shared" si="5"/>
        <v>9.1471357510742628</v>
      </c>
    </row>
    <row r="129" spans="1:5" x14ac:dyDescent="0.25">
      <c r="A129" s="17">
        <v>38989</v>
      </c>
      <c r="B129">
        <v>2258.4299999999998</v>
      </c>
      <c r="C129">
        <f t="shared" si="3"/>
        <v>-5.1056818882653657E-3</v>
      </c>
      <c r="D129" s="18">
        <f t="shared" si="4"/>
        <v>9.2477889926652676E-5</v>
      </c>
      <c r="E129" s="18">
        <f t="shared" si="5"/>
        <v>9.0066575102902497</v>
      </c>
    </row>
    <row r="130" spans="1:5" x14ac:dyDescent="0.25">
      <c r="A130" s="17">
        <v>38992</v>
      </c>
      <c r="B130">
        <v>2237.6</v>
      </c>
      <c r="C130">
        <f t="shared" si="3"/>
        <v>-9.2232214414438036E-3</v>
      </c>
      <c r="D130" s="18">
        <f t="shared" si="4"/>
        <v>8.9350642603918404E-5</v>
      </c>
      <c r="E130" s="18">
        <f t="shared" si="5"/>
        <v>8.3708749508588927</v>
      </c>
    </row>
    <row r="131" spans="1:5" x14ac:dyDescent="0.25">
      <c r="A131" s="17">
        <v>38993</v>
      </c>
      <c r="B131">
        <v>2243.65</v>
      </c>
      <c r="C131">
        <f t="shared" si="3"/>
        <v>2.7037897747587514E-3</v>
      </c>
      <c r="D131" s="18">
        <f t="shared" si="4"/>
        <v>9.1397358660305901E-5</v>
      </c>
      <c r="E131" s="18">
        <f t="shared" si="5"/>
        <v>9.2203083066643483</v>
      </c>
    </row>
    <row r="132" spans="1:5" x14ac:dyDescent="0.25">
      <c r="A132" s="17">
        <v>38994</v>
      </c>
      <c r="B132">
        <v>2290.9499999999998</v>
      </c>
      <c r="C132">
        <f t="shared" si="3"/>
        <v>2.108171951953278E-2</v>
      </c>
      <c r="D132" s="18">
        <f t="shared" si="4"/>
        <v>8.6833480442648488E-5</v>
      </c>
      <c r="E132" s="18">
        <f t="shared" si="5"/>
        <v>4.2332287140988596</v>
      </c>
    </row>
    <row r="133" spans="1:5" x14ac:dyDescent="0.25">
      <c r="A133" s="17">
        <v>38995</v>
      </c>
      <c r="B133">
        <v>2306.34</v>
      </c>
      <c r="C133">
        <f t="shared" si="3"/>
        <v>6.7177371832647277E-3</v>
      </c>
      <c r="D133" s="18">
        <f t="shared" si="4"/>
        <v>1.1873540815865616E-4</v>
      </c>
      <c r="E133" s="18">
        <f t="shared" si="5"/>
        <v>8.6585410954753286</v>
      </c>
    </row>
    <row r="134" spans="1:5" x14ac:dyDescent="0.25">
      <c r="A134" s="17">
        <v>38996</v>
      </c>
      <c r="B134">
        <v>2299.9899999999998</v>
      </c>
      <c r="C134">
        <f t="shared" ref="C134:C197" si="6">(B134-B133)/B133</f>
        <v>-2.7532800887988601E-3</v>
      </c>
      <c r="D134" s="18">
        <f t="shared" ref="D134:D197" si="7">$H$5+C133*C133*$H$6+D133*$H$7</f>
        <v>1.1454200735842439E-4</v>
      </c>
      <c r="E134" s="18">
        <f t="shared" ref="E134:E197" si="8">-LN(D134)-C134*C134/D134</f>
        <v>9.0083875184125191</v>
      </c>
    </row>
    <row r="135" spans="1:5" x14ac:dyDescent="0.25">
      <c r="A135" s="17">
        <v>38999</v>
      </c>
      <c r="B135">
        <v>2311.77</v>
      </c>
      <c r="C135">
        <f t="shared" si="6"/>
        <v>5.1217613989626917E-3</v>
      </c>
      <c r="D135" s="18">
        <f t="shared" si="7"/>
        <v>1.0767671514827804E-4</v>
      </c>
      <c r="E135" s="18">
        <f t="shared" si="8"/>
        <v>8.8927549834039468</v>
      </c>
    </row>
    <row r="136" spans="1:5" x14ac:dyDescent="0.25">
      <c r="A136" s="17">
        <v>39000</v>
      </c>
      <c r="B136">
        <v>2315.4299999999998</v>
      </c>
      <c r="C136">
        <f t="shared" si="6"/>
        <v>1.5832024812156289E-3</v>
      </c>
      <c r="D136" s="18">
        <f t="shared" si="7"/>
        <v>1.0303709297272332E-4</v>
      </c>
      <c r="E136" s="18">
        <f t="shared" si="8"/>
        <v>9.1560950255578391</v>
      </c>
    </row>
    <row r="137" spans="1:5" x14ac:dyDescent="0.25">
      <c r="A137" s="17">
        <v>39001</v>
      </c>
      <c r="B137">
        <v>2308.27</v>
      </c>
      <c r="C137">
        <f t="shared" si="6"/>
        <v>-3.0922981908327418E-3</v>
      </c>
      <c r="D137" s="18">
        <f t="shared" si="7"/>
        <v>9.6908900670805449E-5</v>
      </c>
      <c r="E137" s="18">
        <f t="shared" si="8"/>
        <v>9.1430660224968339</v>
      </c>
    </row>
    <row r="138" spans="1:5" x14ac:dyDescent="0.25">
      <c r="A138" s="17">
        <v>39002</v>
      </c>
      <c r="B138">
        <v>2346.1799999999998</v>
      </c>
      <c r="C138">
        <f t="shared" si="6"/>
        <v>1.6423555303322339E-2</v>
      </c>
      <c r="D138" s="18">
        <f t="shared" si="7"/>
        <v>9.1977168454928301E-5</v>
      </c>
      <c r="E138" s="18">
        <f t="shared" si="8"/>
        <v>6.3613601282924597</v>
      </c>
    </row>
    <row r="139" spans="1:5" x14ac:dyDescent="0.25">
      <c r="A139" s="17">
        <v>39003</v>
      </c>
      <c r="B139">
        <v>2357.29</v>
      </c>
      <c r="C139">
        <f t="shared" si="6"/>
        <v>4.735357048478858E-3</v>
      </c>
      <c r="D139" s="18">
        <f t="shared" si="7"/>
        <v>1.0897163844985673E-4</v>
      </c>
      <c r="E139" s="18">
        <f t="shared" si="8"/>
        <v>8.9186482057763659</v>
      </c>
    </row>
    <row r="140" spans="1:5" x14ac:dyDescent="0.25">
      <c r="A140" s="17">
        <v>39006</v>
      </c>
      <c r="B140">
        <v>2363.84</v>
      </c>
      <c r="C140">
        <f t="shared" si="6"/>
        <v>2.7786144258874308E-3</v>
      </c>
      <c r="D140" s="18">
        <f t="shared" si="7"/>
        <v>1.0388826418706844E-4</v>
      </c>
      <c r="E140" s="18">
        <f t="shared" si="8"/>
        <v>9.0978772919455118</v>
      </c>
    </row>
    <row r="141" spans="1:5" x14ac:dyDescent="0.25">
      <c r="A141" s="17">
        <v>39007</v>
      </c>
      <c r="B141">
        <v>2344.9499999999998</v>
      </c>
      <c r="C141">
        <f t="shared" si="6"/>
        <v>-7.9912346013267938E-3</v>
      </c>
      <c r="D141" s="18">
        <f t="shared" si="7"/>
        <v>9.8104123546143837E-5</v>
      </c>
      <c r="E141" s="18">
        <f t="shared" si="8"/>
        <v>8.5785418485321632</v>
      </c>
    </row>
    <row r="142" spans="1:5" x14ac:dyDescent="0.25">
      <c r="A142" s="17">
        <v>39008</v>
      </c>
      <c r="B142">
        <v>2337.15</v>
      </c>
      <c r="C142">
        <f t="shared" si="6"/>
        <v>-3.3262969359686679E-3</v>
      </c>
      <c r="D142" s="18">
        <f t="shared" si="7"/>
        <v>9.7525047143015984E-5</v>
      </c>
      <c r="E142" s="18">
        <f t="shared" si="8"/>
        <v>9.1219509632908853</v>
      </c>
    </row>
    <row r="143" spans="1:5" x14ac:dyDescent="0.25">
      <c r="A143" s="17">
        <v>39009</v>
      </c>
      <c r="B143">
        <v>2340.94</v>
      </c>
      <c r="C143">
        <f t="shared" si="6"/>
        <v>1.621633185717632E-3</v>
      </c>
      <c r="D143" s="18">
        <f t="shared" si="7"/>
        <v>9.2655175129250253E-5</v>
      </c>
      <c r="E143" s="18">
        <f t="shared" si="8"/>
        <v>9.2582442356081032</v>
      </c>
    </row>
    <row r="144" spans="1:5" x14ac:dyDescent="0.25">
      <c r="A144" s="17">
        <v>39010</v>
      </c>
      <c r="B144">
        <v>2342.3000000000002</v>
      </c>
      <c r="C144">
        <f t="shared" si="6"/>
        <v>5.8096320281601722E-4</v>
      </c>
      <c r="D144" s="18">
        <f t="shared" si="7"/>
        <v>8.7579444938465936E-5</v>
      </c>
      <c r="E144" s="18">
        <f t="shared" si="8"/>
        <v>9.3391103821030299</v>
      </c>
    </row>
    <row r="145" spans="1:5" x14ac:dyDescent="0.25">
      <c r="A145" s="17">
        <v>39013</v>
      </c>
      <c r="B145">
        <v>2355.56</v>
      </c>
      <c r="C145">
        <f t="shared" si="6"/>
        <v>5.661102335311345E-3</v>
      </c>
      <c r="D145" s="18">
        <f t="shared" si="7"/>
        <v>8.2824490902955227E-5</v>
      </c>
      <c r="E145" s="18">
        <f t="shared" si="8"/>
        <v>9.0118471048934214</v>
      </c>
    </row>
    <row r="146" spans="1:5" x14ac:dyDescent="0.25">
      <c r="A146" s="17">
        <v>39014</v>
      </c>
      <c r="B146">
        <v>2344.84</v>
      </c>
      <c r="C146">
        <f t="shared" si="6"/>
        <v>-4.5509348095568785E-3</v>
      </c>
      <c r="D146" s="18">
        <f t="shared" si="7"/>
        <v>8.1159017429486484E-5</v>
      </c>
      <c r="E146" s="18">
        <f t="shared" si="8"/>
        <v>9.1639096816586534</v>
      </c>
    </row>
    <row r="147" spans="1:5" x14ac:dyDescent="0.25">
      <c r="A147" s="17">
        <v>39015</v>
      </c>
      <c r="B147">
        <v>2356.59</v>
      </c>
      <c r="C147">
        <f t="shared" si="6"/>
        <v>5.0110028829259134E-3</v>
      </c>
      <c r="D147" s="18">
        <f t="shared" si="7"/>
        <v>7.8726883730454353E-5</v>
      </c>
      <c r="E147" s="18">
        <f t="shared" si="8"/>
        <v>9.130573191679014</v>
      </c>
    </row>
    <row r="148" spans="1:5" x14ac:dyDescent="0.25">
      <c r="A148" s="17">
        <v>39016</v>
      </c>
      <c r="B148">
        <v>2379.1</v>
      </c>
      <c r="C148">
        <f t="shared" si="6"/>
        <v>9.5519373331804693E-3</v>
      </c>
      <c r="D148" s="18">
        <f t="shared" si="7"/>
        <v>7.6901300534013082E-5</v>
      </c>
      <c r="E148" s="18">
        <f t="shared" si="8"/>
        <v>8.2865383053520301</v>
      </c>
    </row>
    <row r="149" spans="1:5" x14ac:dyDescent="0.25">
      <c r="A149" s="17">
        <v>39017</v>
      </c>
      <c r="B149">
        <v>2350.62</v>
      </c>
      <c r="C149">
        <f t="shared" si="6"/>
        <v>-1.1970913370602337E-2</v>
      </c>
      <c r="D149" s="18">
        <f t="shared" si="7"/>
        <v>8.0706278379500274E-5</v>
      </c>
      <c r="E149" s="18">
        <f t="shared" si="8"/>
        <v>7.6490855252319623</v>
      </c>
    </row>
    <row r="150" spans="1:5" x14ac:dyDescent="0.25">
      <c r="A150" s="17">
        <v>39020</v>
      </c>
      <c r="B150">
        <v>2363.77</v>
      </c>
      <c r="C150">
        <f t="shared" si="6"/>
        <v>5.5942687461180843E-3</v>
      </c>
      <c r="D150" s="18">
        <f t="shared" si="7"/>
        <v>8.8417856623460917E-5</v>
      </c>
      <c r="E150" s="18">
        <f t="shared" si="8"/>
        <v>8.979482737608441</v>
      </c>
    </row>
    <row r="151" spans="1:5" x14ac:dyDescent="0.25">
      <c r="A151" s="17">
        <v>39021</v>
      </c>
      <c r="B151">
        <v>2366.71</v>
      </c>
      <c r="C151">
        <f t="shared" si="6"/>
        <v>1.2437758326740989E-3</v>
      </c>
      <c r="D151" s="18">
        <f t="shared" si="7"/>
        <v>8.6128860182750047E-5</v>
      </c>
      <c r="E151" s="18">
        <f t="shared" si="8"/>
        <v>9.3417048015228072</v>
      </c>
    </row>
    <row r="152" spans="1:5" x14ac:dyDescent="0.25">
      <c r="A152" s="17">
        <v>39022</v>
      </c>
      <c r="B152">
        <v>2334.35</v>
      </c>
      <c r="C152">
        <f t="shared" si="6"/>
        <v>-1.3672989086115379E-2</v>
      </c>
      <c r="D152" s="18">
        <f t="shared" si="7"/>
        <v>8.161916789218665E-5</v>
      </c>
      <c r="E152" s="18">
        <f t="shared" si="8"/>
        <v>7.1229228195136631</v>
      </c>
    </row>
    <row r="153" spans="1:5" x14ac:dyDescent="0.25">
      <c r="A153" s="17">
        <v>39023</v>
      </c>
      <c r="B153">
        <v>2334.02</v>
      </c>
      <c r="C153">
        <f t="shared" si="6"/>
        <v>-1.4136697581764829E-4</v>
      </c>
      <c r="D153" s="18">
        <f t="shared" si="7"/>
        <v>9.2834502499988166E-5</v>
      </c>
      <c r="E153" s="18">
        <f t="shared" si="8"/>
        <v>9.2844769215976548</v>
      </c>
    </row>
    <row r="154" spans="1:5" x14ac:dyDescent="0.25">
      <c r="A154" s="17">
        <v>39024</v>
      </c>
      <c r="B154">
        <v>2330.79</v>
      </c>
      <c r="C154">
        <f t="shared" si="6"/>
        <v>-1.383878458625041E-3</v>
      </c>
      <c r="D154" s="18">
        <f t="shared" si="7"/>
        <v>8.7525798563333732E-5</v>
      </c>
      <c r="E154" s="18">
        <f t="shared" si="8"/>
        <v>9.3216963376260455</v>
      </c>
    </row>
    <row r="155" spans="1:5" x14ac:dyDescent="0.25">
      <c r="A155" s="17">
        <v>39027</v>
      </c>
      <c r="B155">
        <v>2365.9499999999998</v>
      </c>
      <c r="C155">
        <f t="shared" si="6"/>
        <v>1.5085014093933754E-2</v>
      </c>
      <c r="D155" s="18">
        <f t="shared" si="7"/>
        <v>8.2906182327876764E-5</v>
      </c>
      <c r="E155" s="18">
        <f t="shared" si="8"/>
        <v>6.6530399916068372</v>
      </c>
    </row>
    <row r="156" spans="1:5" x14ac:dyDescent="0.25">
      <c r="A156" s="17">
        <v>39028</v>
      </c>
      <c r="B156">
        <v>2375.88</v>
      </c>
      <c r="C156">
        <f t="shared" si="6"/>
        <v>4.1970455842263331E-3</v>
      </c>
      <c r="D156" s="18">
        <f t="shared" si="7"/>
        <v>9.7337228543490929E-5</v>
      </c>
      <c r="E156" s="18">
        <f t="shared" si="8"/>
        <v>9.0563582719410949</v>
      </c>
    </row>
    <row r="157" spans="1:5" x14ac:dyDescent="0.25">
      <c r="A157" s="17">
        <v>39029</v>
      </c>
      <c r="B157">
        <v>2384.94</v>
      </c>
      <c r="C157">
        <f t="shared" si="6"/>
        <v>3.8133239052477166E-3</v>
      </c>
      <c r="D157" s="18">
        <f t="shared" si="7"/>
        <v>9.3025834004282313E-5</v>
      </c>
      <c r="E157" s="18">
        <f t="shared" si="8"/>
        <v>9.1263171793129043</v>
      </c>
    </row>
    <row r="158" spans="1:5" x14ac:dyDescent="0.25">
      <c r="A158" s="17">
        <v>39030</v>
      </c>
      <c r="B158">
        <v>2376.0100000000002</v>
      </c>
      <c r="C158">
        <f t="shared" si="6"/>
        <v>-3.7443289977944251E-3</v>
      </c>
      <c r="D158" s="18">
        <f t="shared" si="7"/>
        <v>8.889409752540597E-5</v>
      </c>
      <c r="E158" s="18">
        <f t="shared" si="8"/>
        <v>9.1703490578920164</v>
      </c>
    </row>
    <row r="159" spans="1:5" x14ac:dyDescent="0.25">
      <c r="A159" s="17">
        <v>39031</v>
      </c>
      <c r="B159">
        <v>2389.7199999999998</v>
      </c>
      <c r="C159">
        <f t="shared" si="6"/>
        <v>5.7701777349420166E-3</v>
      </c>
      <c r="D159" s="18">
        <f t="shared" si="7"/>
        <v>8.513422373648961E-5</v>
      </c>
      <c r="E159" s="18">
        <f t="shared" si="8"/>
        <v>8.9801937049263127</v>
      </c>
    </row>
    <row r="160" spans="1:5" x14ac:dyDescent="0.25">
      <c r="A160" s="17">
        <v>39034</v>
      </c>
      <c r="B160">
        <v>2406.38</v>
      </c>
      <c r="C160">
        <f t="shared" si="6"/>
        <v>6.9715280451267559E-3</v>
      </c>
      <c r="D160" s="18">
        <f t="shared" si="7"/>
        <v>8.3339567895226866E-5</v>
      </c>
      <c r="E160" s="18">
        <f t="shared" si="8"/>
        <v>8.8094043080898281</v>
      </c>
    </row>
    <row r="161" spans="1:5" x14ac:dyDescent="0.25">
      <c r="A161" s="17">
        <v>39035</v>
      </c>
      <c r="B161">
        <v>2430.66</v>
      </c>
      <c r="C161">
        <f t="shared" si="6"/>
        <v>1.0089844496712798E-2</v>
      </c>
      <c r="D161" s="18">
        <f t="shared" si="7"/>
        <v>8.2985995867209138E-5</v>
      </c>
      <c r="E161" s="18">
        <f t="shared" si="8"/>
        <v>8.1700658954374905</v>
      </c>
    </row>
    <row r="162" spans="1:5" x14ac:dyDescent="0.25">
      <c r="A162" s="17">
        <v>39036</v>
      </c>
      <c r="B162">
        <v>2442.75</v>
      </c>
      <c r="C162">
        <f t="shared" si="6"/>
        <v>4.9739576905038739E-3</v>
      </c>
      <c r="D162" s="18">
        <f t="shared" si="7"/>
        <v>8.7050395474822854E-5</v>
      </c>
      <c r="E162" s="18">
        <f t="shared" si="8"/>
        <v>9.0648172290908882</v>
      </c>
    </row>
    <row r="163" spans="1:5" x14ac:dyDescent="0.25">
      <c r="A163" s="17">
        <v>39037</v>
      </c>
      <c r="B163">
        <v>2449.06</v>
      </c>
      <c r="C163">
        <f t="shared" si="6"/>
        <v>2.5831542319107339E-3</v>
      </c>
      <c r="D163" s="18">
        <f t="shared" si="7"/>
        <v>8.4358684657317583E-5</v>
      </c>
      <c r="E163" s="18">
        <f t="shared" si="8"/>
        <v>9.3013338159719563</v>
      </c>
    </row>
    <row r="164" spans="1:5" x14ac:dyDescent="0.25">
      <c r="A164" s="17">
        <v>39038</v>
      </c>
      <c r="B164">
        <v>2445.86</v>
      </c>
      <c r="C164">
        <f t="shared" si="6"/>
        <v>-1.3066237658529468E-3</v>
      </c>
      <c r="D164" s="18">
        <f t="shared" si="7"/>
        <v>8.0448933442725797E-5</v>
      </c>
      <c r="E164" s="18">
        <f t="shared" si="8"/>
        <v>9.4066662105005285</v>
      </c>
    </row>
    <row r="165" spans="1:5" x14ac:dyDescent="0.25">
      <c r="A165" s="17">
        <v>39041</v>
      </c>
      <c r="B165">
        <v>2452.7199999999998</v>
      </c>
      <c r="C165">
        <f t="shared" si="6"/>
        <v>2.8047394372530204E-3</v>
      </c>
      <c r="D165" s="18">
        <f t="shared" si="7"/>
        <v>7.6522693922545412E-5</v>
      </c>
      <c r="E165" s="18">
        <f t="shared" si="8"/>
        <v>9.3751228115926732</v>
      </c>
    </row>
    <row r="166" spans="1:5" x14ac:dyDescent="0.25">
      <c r="A166" s="17">
        <v>39042</v>
      </c>
      <c r="B166">
        <v>2454.84</v>
      </c>
      <c r="C166">
        <f t="shared" si="6"/>
        <v>8.643465214131029E-4</v>
      </c>
      <c r="D166" s="18">
        <f t="shared" si="7"/>
        <v>7.3497998505507773E-5</v>
      </c>
      <c r="E166" s="18">
        <f t="shared" si="8"/>
        <v>9.5080875499469446</v>
      </c>
    </row>
    <row r="167" spans="1:5" x14ac:dyDescent="0.25">
      <c r="A167" s="17">
        <v>39043</v>
      </c>
      <c r="B167">
        <v>2465.98</v>
      </c>
      <c r="C167">
        <f t="shared" si="6"/>
        <v>4.5379739616430688E-3</v>
      </c>
      <c r="D167" s="18">
        <f t="shared" si="7"/>
        <v>7.0190522009391703E-5</v>
      </c>
      <c r="E167" s="18">
        <f t="shared" si="8"/>
        <v>9.2709071216458199</v>
      </c>
    </row>
    <row r="168" spans="1:5" x14ac:dyDescent="0.25">
      <c r="A168" s="17">
        <v>39045</v>
      </c>
      <c r="B168">
        <v>2460.2600000000002</v>
      </c>
      <c r="C168">
        <f t="shared" si="6"/>
        <v>-2.319564635560629E-3</v>
      </c>
      <c r="D168" s="18">
        <f t="shared" si="7"/>
        <v>6.8849892290698852E-5</v>
      </c>
      <c r="E168" s="18">
        <f t="shared" si="8"/>
        <v>9.5054353682832033</v>
      </c>
    </row>
    <row r="169" spans="1:5" x14ac:dyDescent="0.25">
      <c r="A169" s="17">
        <v>39048</v>
      </c>
      <c r="B169">
        <v>2405.92</v>
      </c>
      <c r="C169">
        <f t="shared" si="6"/>
        <v>-2.2087096485737336E-2</v>
      </c>
      <c r="D169" s="18">
        <f t="shared" si="7"/>
        <v>6.6390731064616023E-5</v>
      </c>
      <c r="E169" s="18">
        <f t="shared" si="8"/>
        <v>2.2719419679230386</v>
      </c>
    </row>
    <row r="170" spans="1:5" x14ac:dyDescent="0.25">
      <c r="A170" s="17">
        <v>39049</v>
      </c>
      <c r="B170">
        <v>2412.61</v>
      </c>
      <c r="C170">
        <f t="shared" si="6"/>
        <v>2.7806410853228928E-3</v>
      </c>
      <c r="D170" s="18">
        <f t="shared" si="7"/>
        <v>1.039201236068721E-4</v>
      </c>
      <c r="E170" s="18">
        <f t="shared" si="8"/>
        <v>9.0974850357225314</v>
      </c>
    </row>
    <row r="171" spans="1:5" x14ac:dyDescent="0.25">
      <c r="A171" s="17">
        <v>39050</v>
      </c>
      <c r="B171">
        <v>2432.23</v>
      </c>
      <c r="C171">
        <f t="shared" si="6"/>
        <v>8.1322716891664582E-3</v>
      </c>
      <c r="D171" s="18">
        <f t="shared" si="7"/>
        <v>9.8133712439633903E-5</v>
      </c>
      <c r="E171" s="18">
        <f t="shared" si="8"/>
        <v>8.555263964740389</v>
      </c>
    </row>
    <row r="172" spans="1:5" x14ac:dyDescent="0.25">
      <c r="A172" s="17">
        <v>39051</v>
      </c>
      <c r="B172">
        <v>2431.77</v>
      </c>
      <c r="C172">
        <f t="shared" si="6"/>
        <v>-1.8912685066792054E-4</v>
      </c>
      <c r="D172" s="18">
        <f t="shared" si="7"/>
        <v>9.7738982745133553E-5</v>
      </c>
      <c r="E172" s="18">
        <f t="shared" si="8"/>
        <v>9.232844109771106</v>
      </c>
    </row>
    <row r="173" spans="1:5" x14ac:dyDescent="0.25">
      <c r="A173" s="17">
        <v>39052</v>
      </c>
      <c r="B173">
        <v>2413.21</v>
      </c>
      <c r="C173">
        <f t="shared" si="6"/>
        <v>-7.6323007521270289E-3</v>
      </c>
      <c r="D173" s="18">
        <f t="shared" si="7"/>
        <v>9.1939182349903625E-5</v>
      </c>
      <c r="E173" s="18">
        <f t="shared" si="8"/>
        <v>8.660790343499869</v>
      </c>
    </row>
    <row r="174" spans="1:5" x14ac:dyDescent="0.25">
      <c r="A174" s="17">
        <v>39055</v>
      </c>
      <c r="B174">
        <v>2448.39</v>
      </c>
      <c r="C174">
        <f t="shared" si="6"/>
        <v>1.4578093079342384E-2</v>
      </c>
      <c r="D174" s="18">
        <f t="shared" si="7"/>
        <v>9.1517116579924152E-5</v>
      </c>
      <c r="E174" s="18">
        <f t="shared" si="8"/>
        <v>6.9767872716495987</v>
      </c>
    </row>
    <row r="175" spans="1:5" x14ac:dyDescent="0.25">
      <c r="A175" s="17">
        <v>39056</v>
      </c>
      <c r="B175">
        <v>2452.38</v>
      </c>
      <c r="C175">
        <f t="shared" si="6"/>
        <v>1.6296423363925832E-3</v>
      </c>
      <c r="D175" s="18">
        <f t="shared" si="7"/>
        <v>1.0384501656959058E-4</v>
      </c>
      <c r="E175" s="18">
        <f t="shared" si="8"/>
        <v>9.1470369793233193</v>
      </c>
    </row>
    <row r="176" spans="1:5" x14ac:dyDescent="0.25">
      <c r="A176" s="17">
        <v>39057</v>
      </c>
      <c r="B176">
        <v>2445.86</v>
      </c>
      <c r="C176">
        <f t="shared" si="6"/>
        <v>-2.6586418091812778E-3</v>
      </c>
      <c r="D176" s="18">
        <f t="shared" si="7"/>
        <v>9.7648001299097708E-5</v>
      </c>
      <c r="E176" s="18">
        <f t="shared" si="8"/>
        <v>9.1617550816276889</v>
      </c>
    </row>
    <row r="177" spans="1:5" x14ac:dyDescent="0.25">
      <c r="A177" s="17">
        <v>39058</v>
      </c>
      <c r="B177">
        <v>2427.69</v>
      </c>
      <c r="C177">
        <f t="shared" si="6"/>
        <v>-7.4288798214125389E-3</v>
      </c>
      <c r="D177" s="18">
        <f t="shared" si="7"/>
        <v>9.2436632569742796E-5</v>
      </c>
      <c r="E177" s="18">
        <f t="shared" si="8"/>
        <v>8.6919484099889885</v>
      </c>
    </row>
    <row r="178" spans="1:5" x14ac:dyDescent="0.25">
      <c r="A178" s="17">
        <v>39059</v>
      </c>
      <c r="B178">
        <v>2437.36</v>
      </c>
      <c r="C178">
        <f t="shared" si="6"/>
        <v>3.9832103769427201E-3</v>
      </c>
      <c r="D178" s="18">
        <f t="shared" si="7"/>
        <v>9.1712252902064815E-5</v>
      </c>
      <c r="E178" s="18">
        <f t="shared" si="8"/>
        <v>9.1238573469406834</v>
      </c>
    </row>
    <row r="179" spans="1:5" x14ac:dyDescent="0.25">
      <c r="A179" s="17">
        <v>39062</v>
      </c>
      <c r="B179">
        <v>2442.86</v>
      </c>
      <c r="C179">
        <f t="shared" si="6"/>
        <v>2.2565398628023761E-3</v>
      </c>
      <c r="D179" s="18">
        <f t="shared" si="7"/>
        <v>8.7821501675943475E-5</v>
      </c>
      <c r="E179" s="18">
        <f t="shared" si="8"/>
        <v>9.2822232656506038</v>
      </c>
    </row>
    <row r="180" spans="1:5" x14ac:dyDescent="0.25">
      <c r="A180" s="17">
        <v>39063</v>
      </c>
      <c r="B180">
        <v>2431.6</v>
      </c>
      <c r="C180">
        <f t="shared" si="6"/>
        <v>-4.6093513340920962E-3</v>
      </c>
      <c r="D180" s="18">
        <f t="shared" si="7"/>
        <v>8.3433884703073833E-5</v>
      </c>
      <c r="E180" s="18">
        <f t="shared" si="8"/>
        <v>9.1368098633186783</v>
      </c>
    </row>
    <row r="181" spans="1:5" x14ac:dyDescent="0.25">
      <c r="A181" s="17">
        <v>39064</v>
      </c>
      <c r="B181">
        <v>2432.41</v>
      </c>
      <c r="C181">
        <f t="shared" si="6"/>
        <v>3.331139990129731E-4</v>
      </c>
      <c r="D181" s="18">
        <f t="shared" si="7"/>
        <v>8.0817439249437044E-5</v>
      </c>
      <c r="E181" s="18">
        <f t="shared" si="8"/>
        <v>9.4219447513552854</v>
      </c>
    </row>
    <row r="182" spans="1:5" x14ac:dyDescent="0.25">
      <c r="A182" s="17">
        <v>39065</v>
      </c>
      <c r="B182">
        <v>2453.85</v>
      </c>
      <c r="C182">
        <f t="shared" si="6"/>
        <v>8.8143035096879454E-3</v>
      </c>
      <c r="D182" s="18">
        <f t="shared" si="7"/>
        <v>7.6722710561250072E-5</v>
      </c>
      <c r="E182" s="18">
        <f t="shared" si="8"/>
        <v>8.4626798261563874</v>
      </c>
    </row>
    <row r="183" spans="1:5" x14ac:dyDescent="0.25">
      <c r="A183" s="17">
        <v>39066</v>
      </c>
      <c r="B183">
        <v>2457.1999999999998</v>
      </c>
      <c r="C183">
        <f t="shared" si="6"/>
        <v>1.3652016219409945E-3</v>
      </c>
      <c r="D183" s="18">
        <f t="shared" si="7"/>
        <v>7.9429664371353031E-5</v>
      </c>
      <c r="E183" s="18">
        <f t="shared" si="8"/>
        <v>9.4171741766010584</v>
      </c>
    </row>
    <row r="184" spans="1:5" x14ac:dyDescent="0.25">
      <c r="A184" s="17">
        <v>39069</v>
      </c>
      <c r="B184">
        <v>2435.5700000000002</v>
      </c>
      <c r="C184">
        <f t="shared" si="6"/>
        <v>-8.8027022627379364E-3</v>
      </c>
      <c r="D184" s="18">
        <f t="shared" si="7"/>
        <v>7.5618648923512751E-5</v>
      </c>
      <c r="E184" s="18">
        <f t="shared" si="8"/>
        <v>8.4650925827459194</v>
      </c>
    </row>
    <row r="185" spans="1:5" x14ac:dyDescent="0.25">
      <c r="A185" s="17">
        <v>39070</v>
      </c>
      <c r="B185">
        <v>2429.5500000000002</v>
      </c>
      <c r="C185">
        <f t="shared" si="6"/>
        <v>-2.4717006696584297E-3</v>
      </c>
      <c r="D185" s="18">
        <f t="shared" si="7"/>
        <v>7.8419612218419212E-5</v>
      </c>
      <c r="E185" s="18">
        <f t="shared" si="8"/>
        <v>9.3755311960389474</v>
      </c>
    </row>
    <row r="186" spans="1:5" x14ac:dyDescent="0.25">
      <c r="A186" s="17">
        <v>39071</v>
      </c>
      <c r="B186">
        <v>2427.61</v>
      </c>
      <c r="C186">
        <f t="shared" si="6"/>
        <v>-7.9850178016507357E-4</v>
      </c>
      <c r="D186" s="18">
        <f t="shared" si="7"/>
        <v>7.5059720484365556E-5</v>
      </c>
      <c r="E186" s="18">
        <f t="shared" si="8"/>
        <v>9.4887318509726164</v>
      </c>
    </row>
    <row r="187" spans="1:5" x14ac:dyDescent="0.25">
      <c r="A187" s="17">
        <v>39072</v>
      </c>
      <c r="B187">
        <v>2415.85</v>
      </c>
      <c r="C187">
        <f t="shared" si="6"/>
        <v>-4.8442707024605345E-3</v>
      </c>
      <c r="D187" s="18">
        <f t="shared" si="7"/>
        <v>7.1586432278937569E-5</v>
      </c>
      <c r="E187" s="18">
        <f t="shared" si="8"/>
        <v>9.2167920579293661</v>
      </c>
    </row>
    <row r="188" spans="1:5" x14ac:dyDescent="0.25">
      <c r="A188" s="17">
        <v>39073</v>
      </c>
      <c r="B188">
        <v>2401.1799999999998</v>
      </c>
      <c r="C188">
        <f t="shared" si="6"/>
        <v>-6.0723968789453287E-3</v>
      </c>
      <c r="D188" s="18">
        <f t="shared" si="7"/>
        <v>7.0342376568943005E-5</v>
      </c>
      <c r="E188" s="18">
        <f t="shared" si="8"/>
        <v>9.0379286092114128</v>
      </c>
    </row>
    <row r="189" spans="1:5" x14ac:dyDescent="0.25">
      <c r="A189" s="17">
        <v>39077</v>
      </c>
      <c r="B189">
        <v>2413.5100000000002</v>
      </c>
      <c r="C189">
        <f t="shared" si="6"/>
        <v>5.1349753038091202E-3</v>
      </c>
      <c r="D189" s="18">
        <f t="shared" si="7"/>
        <v>7.0327600035444908E-5</v>
      </c>
      <c r="E189" s="18">
        <f t="shared" si="8"/>
        <v>9.1874156028036396</v>
      </c>
    </row>
    <row r="190" spans="1:5" x14ac:dyDescent="0.25">
      <c r="A190" s="17">
        <v>39078</v>
      </c>
      <c r="B190">
        <v>2431.2199999999998</v>
      </c>
      <c r="C190">
        <f t="shared" si="6"/>
        <v>7.3378606262247022E-3</v>
      </c>
      <c r="D190" s="18">
        <f t="shared" si="7"/>
        <v>6.944889299804521E-5</v>
      </c>
      <c r="E190" s="18">
        <f t="shared" si="8"/>
        <v>8.7996126345485486</v>
      </c>
    </row>
    <row r="191" spans="1:5" x14ac:dyDescent="0.25">
      <c r="A191" s="17">
        <v>39079</v>
      </c>
      <c r="B191">
        <v>2425.5700000000002</v>
      </c>
      <c r="C191">
        <f t="shared" si="6"/>
        <v>-2.323936130831285E-3</v>
      </c>
      <c r="D191" s="18">
        <f t="shared" si="7"/>
        <v>7.092170666042635E-5</v>
      </c>
      <c r="E191" s="18">
        <f t="shared" si="8"/>
        <v>9.4777841368528026</v>
      </c>
    </row>
    <row r="192" spans="1:5" x14ac:dyDescent="0.25">
      <c r="A192" s="17">
        <v>39080</v>
      </c>
      <c r="B192">
        <v>2415.29</v>
      </c>
      <c r="C192">
        <f t="shared" si="6"/>
        <v>-4.2381790671884136E-3</v>
      </c>
      <c r="D192" s="18">
        <f t="shared" si="7"/>
        <v>6.8256212922181641E-5</v>
      </c>
      <c r="E192" s="18">
        <f t="shared" si="8"/>
        <v>9.3290841940032614</v>
      </c>
    </row>
    <row r="193" spans="1:5" x14ac:dyDescent="0.25">
      <c r="A193" s="17">
        <v>39085</v>
      </c>
      <c r="B193">
        <v>2423.16</v>
      </c>
      <c r="C193">
        <f t="shared" si="6"/>
        <v>3.2584078930479946E-3</v>
      </c>
      <c r="D193" s="18">
        <f t="shared" si="7"/>
        <v>6.6893055352816038E-5</v>
      </c>
      <c r="E193" s="18">
        <f t="shared" si="8"/>
        <v>9.4536960566047039</v>
      </c>
    </row>
    <row r="194" spans="1:5" x14ac:dyDescent="0.25">
      <c r="A194" s="17">
        <v>39086</v>
      </c>
      <c r="B194">
        <v>2453.4299999999998</v>
      </c>
      <c r="C194">
        <f t="shared" si="6"/>
        <v>1.2491952656861281E-2</v>
      </c>
      <c r="D194" s="18">
        <f t="shared" si="7"/>
        <v>6.5061729991222641E-5</v>
      </c>
      <c r="E194" s="18">
        <f t="shared" si="8"/>
        <v>7.2416998405747446</v>
      </c>
    </row>
    <row r="195" spans="1:5" x14ac:dyDescent="0.25">
      <c r="A195" s="17">
        <v>39087</v>
      </c>
      <c r="B195">
        <v>2434.25</v>
      </c>
      <c r="C195">
        <f t="shared" si="6"/>
        <v>-7.8176267511197942E-3</v>
      </c>
      <c r="D195" s="18">
        <f t="shared" si="7"/>
        <v>7.5393915351012978E-5</v>
      </c>
      <c r="E195" s="18">
        <f t="shared" si="8"/>
        <v>8.6821709829385352</v>
      </c>
    </row>
    <row r="196" spans="1:5" x14ac:dyDescent="0.25">
      <c r="A196" s="17">
        <v>39090</v>
      </c>
      <c r="B196">
        <v>2438.1999999999998</v>
      </c>
      <c r="C196">
        <f t="shared" si="6"/>
        <v>1.6226763890314546E-3</v>
      </c>
      <c r="D196" s="18">
        <f t="shared" si="7"/>
        <v>7.6868806589615652E-5</v>
      </c>
      <c r="E196" s="18">
        <f t="shared" si="8"/>
        <v>9.4391562103235778</v>
      </c>
    </row>
    <row r="197" spans="1:5" x14ac:dyDescent="0.25">
      <c r="A197" s="17">
        <v>39091</v>
      </c>
      <c r="B197">
        <v>2443.83</v>
      </c>
      <c r="C197">
        <f t="shared" si="6"/>
        <v>2.3090804691986342E-3</v>
      </c>
      <c r="D197" s="18">
        <f t="shared" si="7"/>
        <v>7.3378264252144514E-5</v>
      </c>
      <c r="E197" s="18">
        <f t="shared" si="8"/>
        <v>9.4472202324040691</v>
      </c>
    </row>
    <row r="198" spans="1:5" x14ac:dyDescent="0.25">
      <c r="A198" s="17">
        <v>39092</v>
      </c>
      <c r="B198">
        <v>2459.33</v>
      </c>
      <c r="C198">
        <f t="shared" ref="C198:C261" si="9">(B198-B197)/B197</f>
        <v>6.3425033656187213E-3</v>
      </c>
      <c r="D198" s="18">
        <f t="shared" ref="D198:D261" si="10">$H$5+C197*C197*$H$6+D197*$H$7</f>
        <v>7.0460469268422636E-5</v>
      </c>
      <c r="E198" s="18">
        <f t="shared" ref="E198:E261" si="11">-LN(D198)-C198*C198/D198</f>
        <v>8.989537904287177</v>
      </c>
    </row>
    <row r="199" spans="1:5" x14ac:dyDescent="0.25">
      <c r="A199" s="17">
        <v>39093</v>
      </c>
      <c r="B199">
        <v>2484.85</v>
      </c>
      <c r="C199">
        <f t="shared" si="9"/>
        <v>1.037680994417178E-2</v>
      </c>
      <c r="D199" s="18">
        <f t="shared" si="10"/>
        <v>7.0710061835597344E-5</v>
      </c>
      <c r="E199" s="18">
        <f t="shared" si="11"/>
        <v>8.0341099151115838</v>
      </c>
    </row>
    <row r="200" spans="1:5" x14ac:dyDescent="0.25">
      <c r="A200" s="17">
        <v>39094</v>
      </c>
      <c r="B200">
        <v>2502.8200000000002</v>
      </c>
      <c r="C200">
        <f t="shared" si="9"/>
        <v>7.2318248586434814E-3</v>
      </c>
      <c r="D200" s="18">
        <f t="shared" si="10"/>
        <v>7.64907276098362E-5</v>
      </c>
      <c r="E200" s="18">
        <f t="shared" si="11"/>
        <v>8.7946072984404182</v>
      </c>
    </row>
    <row r="201" spans="1:5" x14ac:dyDescent="0.25">
      <c r="A201" s="17">
        <v>39098</v>
      </c>
      <c r="B201">
        <v>2497.7800000000002</v>
      </c>
      <c r="C201">
        <f t="shared" si="9"/>
        <v>-2.0137285142359271E-3</v>
      </c>
      <c r="D201" s="18">
        <f t="shared" si="10"/>
        <v>7.7129301183524626E-5</v>
      </c>
      <c r="E201" s="18">
        <f t="shared" si="11"/>
        <v>9.417451925576394</v>
      </c>
    </row>
    <row r="202" spans="1:5" x14ac:dyDescent="0.25">
      <c r="A202" s="17">
        <v>39099</v>
      </c>
      <c r="B202">
        <v>2479.42</v>
      </c>
      <c r="C202">
        <f t="shared" si="9"/>
        <v>-7.3505272682142242E-3</v>
      </c>
      <c r="D202" s="18">
        <f t="shared" si="10"/>
        <v>7.3729742342479857E-5</v>
      </c>
      <c r="E202" s="18">
        <f t="shared" si="11"/>
        <v>8.7822894163973935</v>
      </c>
    </row>
    <row r="203" spans="1:5" x14ac:dyDescent="0.25">
      <c r="A203" s="17">
        <v>39100</v>
      </c>
      <c r="B203">
        <v>2443.21</v>
      </c>
      <c r="C203">
        <f t="shared" si="9"/>
        <v>-1.4604221955134682E-2</v>
      </c>
      <c r="D203" s="18">
        <f t="shared" si="10"/>
        <v>7.4788095929174397E-5</v>
      </c>
      <c r="E203" s="18">
        <f t="shared" si="11"/>
        <v>6.6490169732404931</v>
      </c>
    </row>
    <row r="204" spans="1:5" x14ac:dyDescent="0.25">
      <c r="A204" s="17">
        <v>39101</v>
      </c>
      <c r="B204">
        <v>2451.31</v>
      </c>
      <c r="C204">
        <f t="shared" si="9"/>
        <v>3.3153105954870474E-3</v>
      </c>
      <c r="D204" s="18">
        <f t="shared" si="10"/>
        <v>8.8858354272941707E-5</v>
      </c>
      <c r="E204" s="18">
        <f t="shared" si="11"/>
        <v>9.2047725413755206</v>
      </c>
    </row>
    <row r="205" spans="1:5" x14ac:dyDescent="0.25">
      <c r="A205" s="17">
        <v>39104</v>
      </c>
      <c r="B205">
        <v>2431.0700000000002</v>
      </c>
      <c r="C205">
        <f t="shared" si="9"/>
        <v>-8.2568096242416431E-3</v>
      </c>
      <c r="D205" s="18">
        <f t="shared" si="10"/>
        <v>8.4852584468259902E-5</v>
      </c>
      <c r="E205" s="18">
        <f t="shared" si="11"/>
        <v>8.5711439739927382</v>
      </c>
    </row>
    <row r="206" spans="1:5" x14ac:dyDescent="0.25">
      <c r="A206" s="17">
        <v>39105</v>
      </c>
      <c r="B206">
        <v>2431.41</v>
      </c>
      <c r="C206">
        <f t="shared" si="9"/>
        <v>1.3985611274035332E-4</v>
      </c>
      <c r="D206" s="18">
        <f t="shared" si="10"/>
        <v>8.5959372951192615E-5</v>
      </c>
      <c r="E206" s="18">
        <f t="shared" si="11"/>
        <v>9.3614082346327407</v>
      </c>
    </row>
    <row r="207" spans="1:5" x14ac:dyDescent="0.25">
      <c r="A207" s="17">
        <v>39106</v>
      </c>
      <c r="B207">
        <v>2466.2800000000002</v>
      </c>
      <c r="C207">
        <f t="shared" si="9"/>
        <v>1.4341472643445716E-2</v>
      </c>
      <c r="D207" s="18">
        <f t="shared" si="10"/>
        <v>8.134087858332067E-5</v>
      </c>
      <c r="E207" s="18">
        <f t="shared" si="11"/>
        <v>6.8882705603234022</v>
      </c>
    </row>
    <row r="208" spans="1:5" x14ac:dyDescent="0.25">
      <c r="A208" s="17">
        <v>39107</v>
      </c>
      <c r="B208">
        <v>2434.2399999999998</v>
      </c>
      <c r="C208">
        <f t="shared" si="9"/>
        <v>-1.2991225651588795E-2</v>
      </c>
      <c r="D208" s="18">
        <f t="shared" si="10"/>
        <v>9.4126770011503791E-5</v>
      </c>
      <c r="E208" s="18">
        <f t="shared" si="11"/>
        <v>7.4778399635309061</v>
      </c>
    </row>
    <row r="209" spans="1:5" x14ac:dyDescent="0.25">
      <c r="A209" s="17">
        <v>39108</v>
      </c>
      <c r="B209">
        <v>2435.4899999999998</v>
      </c>
      <c r="C209">
        <f t="shared" si="9"/>
        <v>5.1350729591166037E-4</v>
      </c>
      <c r="D209" s="18">
        <f t="shared" si="10"/>
        <v>1.0258894089487438E-4</v>
      </c>
      <c r="E209" s="18">
        <f t="shared" si="11"/>
        <v>9.1822100670642293</v>
      </c>
    </row>
    <row r="210" spans="1:5" x14ac:dyDescent="0.25">
      <c r="A210" s="17">
        <v>39111</v>
      </c>
      <c r="B210">
        <v>2441.09</v>
      </c>
      <c r="C210">
        <f t="shared" si="9"/>
        <v>2.2993319619462058E-3</v>
      </c>
      <c r="D210" s="18">
        <f t="shared" si="10"/>
        <v>9.6320992240067995E-5</v>
      </c>
      <c r="E210" s="18">
        <f t="shared" si="11"/>
        <v>9.1929356432280471</v>
      </c>
    </row>
    <row r="211" spans="1:5" x14ac:dyDescent="0.25">
      <c r="A211" s="17">
        <v>39112</v>
      </c>
      <c r="B211">
        <v>2448.64</v>
      </c>
      <c r="C211">
        <f t="shared" si="9"/>
        <v>3.0928806393863916E-3</v>
      </c>
      <c r="D211" s="18">
        <f t="shared" si="10"/>
        <v>9.1096108275285774E-5</v>
      </c>
      <c r="E211" s="18">
        <f t="shared" si="11"/>
        <v>9.1985864802873358</v>
      </c>
    </row>
    <row r="212" spans="1:5" x14ac:dyDescent="0.25">
      <c r="A212" s="17">
        <v>39113</v>
      </c>
      <c r="B212">
        <v>2463.9299999999998</v>
      </c>
      <c r="C212">
        <f t="shared" si="9"/>
        <v>6.2442825405122698E-3</v>
      </c>
      <c r="D212" s="18">
        <f t="shared" si="10"/>
        <v>8.6748261579481888E-5</v>
      </c>
      <c r="E212" s="18">
        <f t="shared" si="11"/>
        <v>8.9030264517348972</v>
      </c>
    </row>
    <row r="213" spans="1:5" x14ac:dyDescent="0.25">
      <c r="A213" s="17">
        <v>39114</v>
      </c>
      <c r="B213">
        <v>2468.38</v>
      </c>
      <c r="C213">
        <f t="shared" si="9"/>
        <v>1.8060578019668874E-3</v>
      </c>
      <c r="D213" s="18">
        <f t="shared" si="10"/>
        <v>8.5260766945802012E-5</v>
      </c>
      <c r="E213" s="18">
        <f t="shared" si="11"/>
        <v>9.3315388742235044</v>
      </c>
    </row>
    <row r="214" spans="1:5" x14ac:dyDescent="0.25">
      <c r="A214" s="17">
        <v>39115</v>
      </c>
      <c r="B214">
        <v>2475.88</v>
      </c>
      <c r="C214">
        <f t="shared" si="9"/>
        <v>3.0384300634424197E-3</v>
      </c>
      <c r="D214" s="18">
        <f t="shared" si="10"/>
        <v>8.0979487683447281E-5</v>
      </c>
      <c r="E214" s="18">
        <f t="shared" si="11"/>
        <v>9.3073097879771094</v>
      </c>
    </row>
    <row r="215" spans="1:5" x14ac:dyDescent="0.25">
      <c r="A215" s="17">
        <v>39118</v>
      </c>
      <c r="B215">
        <v>2470.6</v>
      </c>
      <c r="C215">
        <f t="shared" si="9"/>
        <v>-2.1325750844145112E-3</v>
      </c>
      <c r="D215" s="18">
        <f t="shared" si="10"/>
        <v>7.761982203765823E-5</v>
      </c>
      <c r="E215" s="18">
        <f t="shared" si="11"/>
        <v>9.4050960355376336</v>
      </c>
    </row>
    <row r="216" spans="1:5" x14ac:dyDescent="0.25">
      <c r="A216" s="17">
        <v>39119</v>
      </c>
      <c r="B216">
        <v>2471.4899999999998</v>
      </c>
      <c r="C216">
        <f t="shared" si="9"/>
        <v>3.6023637982671121E-4</v>
      </c>
      <c r="D216" s="18">
        <f t="shared" si="10"/>
        <v>7.4211607516747017E-5</v>
      </c>
      <c r="E216" s="18">
        <f t="shared" si="11"/>
        <v>9.5068413328478787</v>
      </c>
    </row>
    <row r="217" spans="1:5" x14ac:dyDescent="0.25">
      <c r="A217" s="17">
        <v>39120</v>
      </c>
      <c r="B217">
        <v>2490.5</v>
      </c>
      <c r="C217">
        <f t="shared" si="9"/>
        <v>7.6917163330623307E-3</v>
      </c>
      <c r="D217" s="18">
        <f t="shared" si="10"/>
        <v>7.0781635669440153E-5</v>
      </c>
      <c r="E217" s="18">
        <f t="shared" si="11"/>
        <v>8.72006563670387</v>
      </c>
    </row>
    <row r="218" spans="1:5" x14ac:dyDescent="0.25">
      <c r="A218" s="17">
        <v>39121</v>
      </c>
      <c r="B218">
        <v>2488.67</v>
      </c>
      <c r="C218">
        <f t="shared" si="9"/>
        <v>-7.3479221039948891E-4</v>
      </c>
      <c r="D218" s="18">
        <f t="shared" si="10"/>
        <v>7.2558730308828039E-5</v>
      </c>
      <c r="E218" s="18">
        <f t="shared" si="11"/>
        <v>9.5236731118854632</v>
      </c>
    </row>
    <row r="219" spans="1:5" x14ac:dyDescent="0.25">
      <c r="A219" s="17">
        <v>39122</v>
      </c>
      <c r="B219">
        <v>2459.8200000000002</v>
      </c>
      <c r="C219">
        <f t="shared" si="9"/>
        <v>-1.159253737940342E-2</v>
      </c>
      <c r="D219" s="18">
        <f t="shared" si="10"/>
        <v>6.9328488156157326E-5</v>
      </c>
      <c r="E219" s="18">
        <f t="shared" si="11"/>
        <v>7.6382462648379015</v>
      </c>
    </row>
    <row r="220" spans="1:5" x14ac:dyDescent="0.25">
      <c r="A220" s="17">
        <v>39125</v>
      </c>
      <c r="B220">
        <v>2450.38</v>
      </c>
      <c r="C220">
        <f t="shared" si="9"/>
        <v>-3.837679179777404E-3</v>
      </c>
      <c r="D220" s="18">
        <f t="shared" si="10"/>
        <v>7.7447940682397258E-5</v>
      </c>
      <c r="E220" s="18">
        <f t="shared" si="11"/>
        <v>9.275740951085572</v>
      </c>
    </row>
    <row r="221" spans="1:5" x14ac:dyDescent="0.25">
      <c r="A221" s="17">
        <v>39126</v>
      </c>
      <c r="B221">
        <v>2459.88</v>
      </c>
      <c r="C221">
        <f t="shared" si="9"/>
        <v>3.8769496975979236E-3</v>
      </c>
      <c r="D221" s="18">
        <f t="shared" si="10"/>
        <v>7.4895532498141251E-5</v>
      </c>
      <c r="E221" s="18">
        <f t="shared" si="11"/>
        <v>9.2987269224098288</v>
      </c>
    </row>
    <row r="222" spans="1:5" x14ac:dyDescent="0.25">
      <c r="A222" s="17">
        <v>39127</v>
      </c>
      <c r="B222">
        <v>2488.38</v>
      </c>
      <c r="C222">
        <f t="shared" si="9"/>
        <v>1.1585931021025415E-2</v>
      </c>
      <c r="D222" s="18">
        <f t="shared" si="10"/>
        <v>7.2624334783720848E-5</v>
      </c>
      <c r="E222" s="18">
        <f t="shared" si="11"/>
        <v>7.6818796636955184</v>
      </c>
    </row>
    <row r="223" spans="1:5" x14ac:dyDescent="0.25">
      <c r="A223" s="17">
        <v>39128</v>
      </c>
      <c r="B223">
        <v>2497.1</v>
      </c>
      <c r="C223">
        <f t="shared" si="9"/>
        <v>3.5042879302999539E-3</v>
      </c>
      <c r="D223" s="18">
        <f t="shared" si="10"/>
        <v>8.0400279750979437E-5</v>
      </c>
      <c r="E223" s="18">
        <f t="shared" si="11"/>
        <v>9.275756693709269</v>
      </c>
    </row>
    <row r="224" spans="1:5" x14ac:dyDescent="0.25">
      <c r="A224" s="17">
        <v>39129</v>
      </c>
      <c r="B224">
        <v>2496.31</v>
      </c>
      <c r="C224">
        <f t="shared" si="9"/>
        <v>-3.1636698570340139E-4</v>
      </c>
      <c r="D224" s="18">
        <f t="shared" si="10"/>
        <v>7.7349836186895097E-5</v>
      </c>
      <c r="E224" s="18">
        <f t="shared" si="11"/>
        <v>9.4658781326150976</v>
      </c>
    </row>
    <row r="225" spans="1:5" x14ac:dyDescent="0.25">
      <c r="A225" s="17">
        <v>39133</v>
      </c>
      <c r="B225">
        <v>2513.04</v>
      </c>
      <c r="C225">
        <f t="shared" si="9"/>
        <v>6.701891992581057E-3</v>
      </c>
      <c r="D225" s="18">
        <f t="shared" si="10"/>
        <v>7.3602349585619924E-5</v>
      </c>
      <c r="E225" s="18">
        <f t="shared" si="11"/>
        <v>8.9065900973251058</v>
      </c>
    </row>
    <row r="226" spans="1:5" x14ac:dyDescent="0.25">
      <c r="A226" s="17">
        <v>39134</v>
      </c>
      <c r="B226">
        <v>2518.42</v>
      </c>
      <c r="C226">
        <f t="shared" si="9"/>
        <v>2.1408334129182621E-3</v>
      </c>
      <c r="D226" s="18">
        <f t="shared" si="10"/>
        <v>7.3922671297725403E-5</v>
      </c>
      <c r="E226" s="18">
        <f t="shared" si="11"/>
        <v>9.4504915065475412</v>
      </c>
    </row>
    <row r="227" spans="1:5" x14ac:dyDescent="0.25">
      <c r="A227" s="17">
        <v>39135</v>
      </c>
      <c r="B227">
        <v>2524.94</v>
      </c>
      <c r="C227">
        <f t="shared" si="9"/>
        <v>2.588924802058426E-3</v>
      </c>
      <c r="D227" s="18">
        <f t="shared" si="10"/>
        <v>7.0888547840690811E-5</v>
      </c>
      <c r="E227" s="18">
        <f t="shared" si="11"/>
        <v>9.4598513888662694</v>
      </c>
    </row>
    <row r="228" spans="1:5" x14ac:dyDescent="0.25">
      <c r="A228" s="17">
        <v>39136</v>
      </c>
      <c r="B228">
        <v>2515.1</v>
      </c>
      <c r="C228">
        <f t="shared" si="9"/>
        <v>-3.8971223078568778E-3</v>
      </c>
      <c r="D228" s="18">
        <f t="shared" si="10"/>
        <v>6.8333620730351069E-5</v>
      </c>
      <c r="E228" s="18">
        <f t="shared" si="11"/>
        <v>9.3688525874489574</v>
      </c>
    </row>
    <row r="229" spans="1:5" x14ac:dyDescent="0.25">
      <c r="A229" s="17">
        <v>39139</v>
      </c>
      <c r="B229">
        <v>2504.52</v>
      </c>
      <c r="C229">
        <f t="shared" si="9"/>
        <v>-4.2065921832133623E-3</v>
      </c>
      <c r="D229" s="18">
        <f t="shared" si="10"/>
        <v>6.6734139375871184E-5</v>
      </c>
      <c r="E229" s="18">
        <f t="shared" si="11"/>
        <v>9.3496310032133056</v>
      </c>
    </row>
    <row r="230" spans="1:5" x14ac:dyDescent="0.25">
      <c r="A230" s="17">
        <v>39140</v>
      </c>
      <c r="B230">
        <v>2407.86</v>
      </c>
      <c r="C230">
        <f t="shared" si="9"/>
        <v>-3.8594221647261694E-2</v>
      </c>
      <c r="D230" s="18">
        <f t="shared" si="10"/>
        <v>6.5501821388586252E-5</v>
      </c>
      <c r="E230" s="18">
        <f t="shared" si="11"/>
        <v>-13.106605958333873</v>
      </c>
    </row>
    <row r="231" spans="1:5" x14ac:dyDescent="0.25">
      <c r="A231" s="17">
        <v>39141</v>
      </c>
      <c r="B231">
        <v>2416.15</v>
      </c>
      <c r="C231">
        <f t="shared" si="9"/>
        <v>3.4428911979932234E-3</v>
      </c>
      <c r="D231" s="18">
        <f t="shared" si="10"/>
        <v>1.8563141839650853E-4</v>
      </c>
      <c r="E231" s="18">
        <f t="shared" si="11"/>
        <v>8.5278924417279125</v>
      </c>
    </row>
    <row r="232" spans="1:5" x14ac:dyDescent="0.25">
      <c r="A232" s="17">
        <v>39142</v>
      </c>
      <c r="B232">
        <v>2404.21</v>
      </c>
      <c r="C232">
        <f t="shared" si="9"/>
        <v>-4.941746166421809E-3</v>
      </c>
      <c r="D232" s="18">
        <f t="shared" si="10"/>
        <v>1.7198091581447126E-4</v>
      </c>
      <c r="E232" s="18">
        <f t="shared" si="11"/>
        <v>8.5261295704817073</v>
      </c>
    </row>
    <row r="233" spans="1:5" x14ac:dyDescent="0.25">
      <c r="A233" s="17">
        <v>39143</v>
      </c>
      <c r="B233">
        <v>2368</v>
      </c>
      <c r="C233">
        <f t="shared" si="9"/>
        <v>-1.50610803548775E-2</v>
      </c>
      <c r="D233" s="18">
        <f t="shared" si="10"/>
        <v>1.6073609858126791E-4</v>
      </c>
      <c r="E233" s="18">
        <f t="shared" si="11"/>
        <v>7.3245133358616101</v>
      </c>
    </row>
    <row r="234" spans="1:5" x14ac:dyDescent="0.25">
      <c r="A234" s="17">
        <v>39146</v>
      </c>
      <c r="B234">
        <v>2340.6799999999998</v>
      </c>
      <c r="C234">
        <f t="shared" si="9"/>
        <v>-1.1537162162162232E-2</v>
      </c>
      <c r="D234" s="18">
        <f t="shared" si="10"/>
        <v>1.6729379705456287E-4</v>
      </c>
      <c r="E234" s="18">
        <f t="shared" si="11"/>
        <v>7.9001161936972544</v>
      </c>
    </row>
    <row r="235" spans="1:5" x14ac:dyDescent="0.25">
      <c r="A235" s="17">
        <v>39147</v>
      </c>
      <c r="B235">
        <v>2385.14</v>
      </c>
      <c r="C235">
        <f t="shared" si="9"/>
        <v>1.8994480236512484E-2</v>
      </c>
      <c r="D235" s="18">
        <f t="shared" si="10"/>
        <v>1.6547229088826346E-4</v>
      </c>
      <c r="E235" s="18">
        <f t="shared" si="11"/>
        <v>6.5263400637557787</v>
      </c>
    </row>
    <row r="236" spans="1:5" x14ac:dyDescent="0.25">
      <c r="A236" s="17">
        <v>39148</v>
      </c>
      <c r="B236">
        <v>2374.64</v>
      </c>
      <c r="C236">
        <f t="shared" si="9"/>
        <v>-4.4022573098434475E-3</v>
      </c>
      <c r="D236" s="18">
        <f t="shared" si="10"/>
        <v>1.8258870039876784E-4</v>
      </c>
      <c r="E236" s="18">
        <f t="shared" si="11"/>
        <v>8.502134995033499</v>
      </c>
    </row>
    <row r="237" spans="1:5" x14ac:dyDescent="0.25">
      <c r="A237" s="17">
        <v>39149</v>
      </c>
      <c r="B237">
        <v>2387.73</v>
      </c>
      <c r="C237">
        <f t="shared" si="9"/>
        <v>5.5124145133578755E-3</v>
      </c>
      <c r="D237" s="18">
        <f t="shared" si="10"/>
        <v>1.6986364862832192E-4</v>
      </c>
      <c r="E237" s="18">
        <f t="shared" si="11"/>
        <v>8.5016256537047905</v>
      </c>
    </row>
    <row r="238" spans="1:5" x14ac:dyDescent="0.25">
      <c r="A238" s="17">
        <v>39150</v>
      </c>
      <c r="B238">
        <v>2387.5500000000002</v>
      </c>
      <c r="C238">
        <f t="shared" si="9"/>
        <v>-7.5385407897809344E-5</v>
      </c>
      <c r="D238" s="18">
        <f t="shared" si="10"/>
        <v>1.5932282536110719E-4</v>
      </c>
      <c r="E238" s="18">
        <f t="shared" si="11"/>
        <v>8.7445423964685567</v>
      </c>
    </row>
    <row r="239" spans="1:5" x14ac:dyDescent="0.25">
      <c r="A239" s="17">
        <v>39153</v>
      </c>
      <c r="B239">
        <v>2402.29</v>
      </c>
      <c r="C239">
        <f t="shared" si="9"/>
        <v>6.1736926975350381E-3</v>
      </c>
      <c r="D239" s="18">
        <f t="shared" si="10"/>
        <v>1.4733769405308496E-4</v>
      </c>
      <c r="E239" s="18">
        <f t="shared" si="11"/>
        <v>8.5640954479485956</v>
      </c>
    </row>
    <row r="240" spans="1:5" x14ac:dyDescent="0.25">
      <c r="A240" s="17">
        <v>39154</v>
      </c>
      <c r="B240">
        <v>2350.5700000000002</v>
      </c>
      <c r="C240">
        <f t="shared" si="9"/>
        <v>-2.1529457309483784E-2</v>
      </c>
      <c r="D240" s="18">
        <f t="shared" si="10"/>
        <v>1.3969497607800848E-4</v>
      </c>
      <c r="E240" s="18">
        <f t="shared" si="11"/>
        <v>5.5579805232903059</v>
      </c>
    </row>
    <row r="241" spans="1:5" x14ac:dyDescent="0.25">
      <c r="A241" s="17">
        <v>39155</v>
      </c>
      <c r="B241">
        <v>2371.7399999999998</v>
      </c>
      <c r="C241">
        <f t="shared" si="9"/>
        <v>9.0063261251524598E-3</v>
      </c>
      <c r="D241" s="18">
        <f t="shared" si="10"/>
        <v>1.6786131684762406E-4</v>
      </c>
      <c r="E241" s="18">
        <f t="shared" si="11"/>
        <v>8.209152624445835</v>
      </c>
    </row>
    <row r="242" spans="1:5" x14ac:dyDescent="0.25">
      <c r="A242" s="17">
        <v>39156</v>
      </c>
      <c r="B242">
        <v>2378.6999999999998</v>
      </c>
      <c r="C242">
        <f t="shared" si="9"/>
        <v>2.9345543777985939E-3</v>
      </c>
      <c r="D242" s="18">
        <f t="shared" si="10"/>
        <v>1.6170007664530645E-4</v>
      </c>
      <c r="E242" s="18">
        <f t="shared" si="11"/>
        <v>8.6765106364048954</v>
      </c>
    </row>
    <row r="243" spans="1:5" x14ac:dyDescent="0.25">
      <c r="A243" s="17">
        <v>39157</v>
      </c>
      <c r="B243">
        <v>2372.66</v>
      </c>
      <c r="C243">
        <f t="shared" si="9"/>
        <v>-2.5392020851725582E-3</v>
      </c>
      <c r="D243" s="18">
        <f t="shared" si="10"/>
        <v>1.5018517216553438E-4</v>
      </c>
      <c r="E243" s="18">
        <f t="shared" si="11"/>
        <v>8.7607108929916766</v>
      </c>
    </row>
    <row r="244" spans="1:5" x14ac:dyDescent="0.25">
      <c r="A244" s="17">
        <v>39160</v>
      </c>
      <c r="B244">
        <v>2394.41</v>
      </c>
      <c r="C244">
        <f t="shared" si="9"/>
        <v>9.1669265718644904E-3</v>
      </c>
      <c r="D244" s="18">
        <f t="shared" si="10"/>
        <v>1.3964807279419594E-4</v>
      </c>
      <c r="E244" s="18">
        <f t="shared" si="11"/>
        <v>8.2746399713268168</v>
      </c>
    </row>
    <row r="245" spans="1:5" x14ac:dyDescent="0.25">
      <c r="A245" s="17">
        <v>39161</v>
      </c>
      <c r="B245">
        <v>2408.21</v>
      </c>
      <c r="C245">
        <f t="shared" si="9"/>
        <v>5.7634239750085333E-3</v>
      </c>
      <c r="D245" s="18">
        <f t="shared" si="10"/>
        <v>1.3655978331523862E-4</v>
      </c>
      <c r="E245" s="18">
        <f t="shared" si="11"/>
        <v>8.6555062045983693</v>
      </c>
    </row>
    <row r="246" spans="1:5" x14ac:dyDescent="0.25">
      <c r="A246" s="17">
        <v>39162</v>
      </c>
      <c r="B246">
        <v>2455.92</v>
      </c>
      <c r="C246">
        <f t="shared" si="9"/>
        <v>1.9811395185635818E-2</v>
      </c>
      <c r="D246" s="18">
        <f t="shared" si="10"/>
        <v>1.2959572274688942E-4</v>
      </c>
      <c r="E246" s="18">
        <f t="shared" si="11"/>
        <v>5.9225079600567563</v>
      </c>
    </row>
    <row r="247" spans="1:5" x14ac:dyDescent="0.25">
      <c r="A247" s="17">
        <v>39163</v>
      </c>
      <c r="B247">
        <v>2451.7399999999998</v>
      </c>
      <c r="C247">
        <f t="shared" si="9"/>
        <v>-1.7020098374541071E-3</v>
      </c>
      <c r="D247" s="18">
        <f t="shared" si="10"/>
        <v>1.5292536002436052E-4</v>
      </c>
      <c r="E247" s="18">
        <f t="shared" si="11"/>
        <v>8.7666177791174782</v>
      </c>
    </row>
    <row r="248" spans="1:5" x14ac:dyDescent="0.25">
      <c r="A248" s="17">
        <v>39164</v>
      </c>
      <c r="B248">
        <v>2448.9299999999998</v>
      </c>
      <c r="C248">
        <f t="shared" si="9"/>
        <v>-1.1461247930041299E-3</v>
      </c>
      <c r="D248" s="18">
        <f t="shared" si="10"/>
        <v>1.4182067031966416E-4</v>
      </c>
      <c r="E248" s="18">
        <f t="shared" si="11"/>
        <v>8.8516847675807426</v>
      </c>
    </row>
    <row r="249" spans="1:5" x14ac:dyDescent="0.25">
      <c r="A249" s="17">
        <v>39167</v>
      </c>
      <c r="B249">
        <v>2455.63</v>
      </c>
      <c r="C249">
        <f t="shared" si="9"/>
        <v>2.7358887350803305E-3</v>
      </c>
      <c r="D249" s="18">
        <f t="shared" si="10"/>
        <v>1.3170044573361804E-4</v>
      </c>
      <c r="E249" s="18">
        <f t="shared" si="11"/>
        <v>8.8781463822393558</v>
      </c>
    </row>
    <row r="250" spans="1:5" x14ac:dyDescent="0.25">
      <c r="A250" s="17">
        <v>39168</v>
      </c>
      <c r="B250">
        <v>2437.4299999999998</v>
      </c>
      <c r="C250">
        <f t="shared" si="9"/>
        <v>-7.4115400121354891E-3</v>
      </c>
      <c r="D250" s="18">
        <f t="shared" si="10"/>
        <v>1.231046286599814E-4</v>
      </c>
      <c r="E250" s="18">
        <f t="shared" si="11"/>
        <v>8.5562626023148916</v>
      </c>
    </row>
    <row r="251" spans="1:5" x14ac:dyDescent="0.25">
      <c r="A251" s="17">
        <v>39169</v>
      </c>
      <c r="B251">
        <v>2417.1</v>
      </c>
      <c r="C251">
        <f t="shared" si="9"/>
        <v>-8.3407523498110429E-3</v>
      </c>
      <c r="D251" s="18">
        <f t="shared" si="10"/>
        <v>1.1928006737035961E-4</v>
      </c>
      <c r="E251" s="18">
        <f t="shared" si="11"/>
        <v>8.4508026668626037</v>
      </c>
    </row>
    <row r="252" spans="1:5" x14ac:dyDescent="0.25">
      <c r="A252" s="17">
        <v>39170</v>
      </c>
      <c r="B252">
        <v>2417.88</v>
      </c>
      <c r="C252">
        <f t="shared" si="9"/>
        <v>3.2270075710570521E-4</v>
      </c>
      <c r="D252" s="18">
        <f t="shared" si="10"/>
        <v>1.1704519471932903E-4</v>
      </c>
      <c r="E252" s="18">
        <f t="shared" si="11"/>
        <v>9.0520607123860692</v>
      </c>
    </row>
    <row r="253" spans="1:5" x14ac:dyDescent="0.25">
      <c r="A253" s="17">
        <v>39171</v>
      </c>
      <c r="B253">
        <v>2421.64</v>
      </c>
      <c r="C253">
        <f t="shared" si="9"/>
        <v>1.5550813109003604E-3</v>
      </c>
      <c r="D253" s="18">
        <f t="shared" si="10"/>
        <v>1.0931273400285142E-4</v>
      </c>
      <c r="E253" s="18">
        <f t="shared" si="11"/>
        <v>9.0991751011546285</v>
      </c>
    </row>
    <row r="254" spans="1:5" x14ac:dyDescent="0.25">
      <c r="A254" s="17">
        <v>39174</v>
      </c>
      <c r="B254">
        <v>2422.2600000000002</v>
      </c>
      <c r="C254">
        <f t="shared" si="9"/>
        <v>2.5602484266874748E-4</v>
      </c>
      <c r="D254" s="18">
        <f t="shared" si="10"/>
        <v>1.0254721456749457E-4</v>
      </c>
      <c r="E254" s="18">
        <f t="shared" si="11"/>
        <v>9.1845480302455726</v>
      </c>
    </row>
    <row r="255" spans="1:5" x14ac:dyDescent="0.25">
      <c r="A255" s="17">
        <v>39175</v>
      </c>
      <c r="B255">
        <v>2450.33</v>
      </c>
      <c r="C255">
        <f t="shared" si="9"/>
        <v>1.1588351374336243E-2</v>
      </c>
      <c r="D255" s="18">
        <f t="shared" si="10"/>
        <v>9.6267133641985436E-5</v>
      </c>
      <c r="E255" s="18">
        <f t="shared" si="11"/>
        <v>7.8534122990447637</v>
      </c>
    </row>
    <row r="256" spans="1:5" x14ac:dyDescent="0.25">
      <c r="A256" s="17">
        <v>39176</v>
      </c>
      <c r="B256">
        <v>2458.69</v>
      </c>
      <c r="C256">
        <f t="shared" si="9"/>
        <v>3.4117853513608892E-3</v>
      </c>
      <c r="D256" s="18">
        <f t="shared" si="10"/>
        <v>1.0167402531250034E-4</v>
      </c>
      <c r="E256" s="18">
        <f t="shared" si="11"/>
        <v>9.0792524287191103</v>
      </c>
    </row>
    <row r="257" spans="1:5" x14ac:dyDescent="0.25">
      <c r="A257" s="17">
        <v>39177</v>
      </c>
      <c r="B257">
        <v>2471.34</v>
      </c>
      <c r="C257">
        <f t="shared" si="9"/>
        <v>5.1450162484900867E-3</v>
      </c>
      <c r="D257" s="18">
        <f t="shared" si="10"/>
        <v>9.6435056203972351E-5</v>
      </c>
      <c r="E257" s="18">
        <f t="shared" si="11"/>
        <v>8.9721431614881002</v>
      </c>
    </row>
    <row r="258" spans="1:5" x14ac:dyDescent="0.25">
      <c r="A258" s="17">
        <v>39181</v>
      </c>
      <c r="B258">
        <v>2469.1799999999998</v>
      </c>
      <c r="C258">
        <f t="shared" si="9"/>
        <v>-8.7401976255808956E-4</v>
      </c>
      <c r="D258" s="18">
        <f t="shared" si="10"/>
        <v>9.294373320021523E-5</v>
      </c>
      <c r="E258" s="18">
        <f t="shared" si="11"/>
        <v>9.2752972026830793</v>
      </c>
    </row>
    <row r="259" spans="1:5" x14ac:dyDescent="0.25">
      <c r="A259" s="17">
        <v>39182</v>
      </c>
      <c r="B259">
        <v>2477.61</v>
      </c>
      <c r="C259">
        <f t="shared" si="9"/>
        <v>3.4140888878090264E-3</v>
      </c>
      <c r="D259" s="18">
        <f t="shared" si="10"/>
        <v>8.7685342247803731E-5</v>
      </c>
      <c r="E259" s="18">
        <f t="shared" si="11"/>
        <v>9.2088259173089604</v>
      </c>
    </row>
    <row r="260" spans="1:5" x14ac:dyDescent="0.25">
      <c r="A260" s="17">
        <v>39183</v>
      </c>
      <c r="B260">
        <v>2459.31</v>
      </c>
      <c r="C260">
        <f t="shared" si="9"/>
        <v>-7.3861503626479474E-3</v>
      </c>
      <c r="D260" s="18">
        <f t="shared" si="10"/>
        <v>8.3852094607764869E-5</v>
      </c>
      <c r="E260" s="18">
        <f t="shared" si="11"/>
        <v>8.7358436339962342</v>
      </c>
    </row>
    <row r="261" spans="1:5" x14ac:dyDescent="0.25">
      <c r="A261" s="17">
        <v>39184</v>
      </c>
      <c r="B261">
        <v>2480.3200000000002</v>
      </c>
      <c r="C261">
        <f t="shared" si="9"/>
        <v>8.5430466268995031E-3</v>
      </c>
      <c r="D261" s="18">
        <f t="shared" si="10"/>
        <v>8.3937434234105887E-5</v>
      </c>
      <c r="E261" s="18">
        <f t="shared" si="11"/>
        <v>8.5159383119823442</v>
      </c>
    </row>
    <row r="262" spans="1:5" x14ac:dyDescent="0.25">
      <c r="A262" s="17">
        <v>39185</v>
      </c>
      <c r="B262">
        <v>2491.94</v>
      </c>
      <c r="C262">
        <f t="shared" ref="C262:C325" si="12">(B262-B261)/B261</f>
        <v>4.6848793704037748E-3</v>
      </c>
      <c r="D262" s="18">
        <f t="shared" ref="D262:D325" si="13">$H$5+C261*C261*$H$6+D261*$H$7</f>
        <v>8.5532212008481172E-5</v>
      </c>
      <c r="E262" s="18">
        <f t="shared" ref="E262:E325" si="14">-LN(D262)-C262*C262/D262</f>
        <v>9.110011318200737</v>
      </c>
    </row>
    <row r="263" spans="1:5" x14ac:dyDescent="0.25">
      <c r="A263" s="17">
        <v>39188</v>
      </c>
      <c r="B263">
        <v>2518.33</v>
      </c>
      <c r="C263">
        <f t="shared" si="12"/>
        <v>1.0590142619806203E-2</v>
      </c>
      <c r="D263" s="18">
        <f t="shared" si="13"/>
        <v>8.2762923948143842E-5</v>
      </c>
      <c r="E263" s="18">
        <f t="shared" si="14"/>
        <v>8.0444414615560635</v>
      </c>
    </row>
    <row r="264" spans="1:5" x14ac:dyDescent="0.25">
      <c r="A264" s="17">
        <v>39189</v>
      </c>
      <c r="B264">
        <v>2516.9499999999998</v>
      </c>
      <c r="C264">
        <f t="shared" si="12"/>
        <v>-5.4798219454960594E-4</v>
      </c>
      <c r="D264" s="18">
        <f t="shared" si="13"/>
        <v>8.7701964117087224E-5</v>
      </c>
      <c r="E264" s="18">
        <f t="shared" si="14"/>
        <v>9.3381423432422626</v>
      </c>
    </row>
    <row r="265" spans="1:5" x14ac:dyDescent="0.25">
      <c r="A265" s="17">
        <v>39190</v>
      </c>
      <c r="B265">
        <v>2510.5</v>
      </c>
      <c r="C265">
        <f t="shared" si="12"/>
        <v>-2.5626253997893555E-3</v>
      </c>
      <c r="D265" s="18">
        <f t="shared" si="13"/>
        <v>8.2931642426145548E-5</v>
      </c>
      <c r="E265" s="18">
        <f t="shared" si="14"/>
        <v>9.3183075865083111</v>
      </c>
    </row>
    <row r="266" spans="1:5" x14ac:dyDescent="0.25">
      <c r="A266" s="17">
        <v>39191</v>
      </c>
      <c r="B266">
        <v>2505.35</v>
      </c>
      <c r="C266">
        <f t="shared" si="12"/>
        <v>-2.0513841864170847E-3</v>
      </c>
      <c r="D266" s="18">
        <f t="shared" si="13"/>
        <v>7.9156460794259112E-5</v>
      </c>
      <c r="E266" s="18">
        <f t="shared" si="14"/>
        <v>9.3909213731897658</v>
      </c>
    </row>
    <row r="267" spans="1:5" x14ac:dyDescent="0.25">
      <c r="A267" s="17">
        <v>39192</v>
      </c>
      <c r="B267">
        <v>2526.39</v>
      </c>
      <c r="C267">
        <f t="shared" si="12"/>
        <v>8.3980282196100195E-3</v>
      </c>
      <c r="D267" s="18">
        <f t="shared" si="13"/>
        <v>7.5565989783911826E-5</v>
      </c>
      <c r="E267" s="18">
        <f t="shared" si="14"/>
        <v>8.5571891642428888</v>
      </c>
    </row>
    <row r="268" spans="1:5" x14ac:dyDescent="0.25">
      <c r="A268" s="17">
        <v>39195</v>
      </c>
      <c r="B268">
        <v>2523.67</v>
      </c>
      <c r="C268">
        <f t="shared" si="12"/>
        <v>-1.0766350405122724E-3</v>
      </c>
      <c r="D268" s="18">
        <f t="shared" si="13"/>
        <v>7.7798866660884499E-5</v>
      </c>
      <c r="E268" s="18">
        <f t="shared" si="14"/>
        <v>9.446484466767517</v>
      </c>
    </row>
    <row r="269" spans="1:5" x14ac:dyDescent="0.25">
      <c r="A269" s="17">
        <v>39196</v>
      </c>
      <c r="B269">
        <v>2524.54</v>
      </c>
      <c r="C269">
        <f t="shared" si="12"/>
        <v>3.447360391809907E-4</v>
      </c>
      <c r="D269" s="18">
        <f t="shared" si="13"/>
        <v>7.4093536198850468E-5</v>
      </c>
      <c r="E269" s="18">
        <f t="shared" si="14"/>
        <v>9.5085783020280878</v>
      </c>
    </row>
    <row r="270" spans="1:5" x14ac:dyDescent="0.25">
      <c r="A270" s="17">
        <v>39197</v>
      </c>
      <c r="B270">
        <v>2547.89</v>
      </c>
      <c r="C270">
        <f t="shared" si="12"/>
        <v>9.2492097570250065E-3</v>
      </c>
      <c r="D270" s="18">
        <f t="shared" si="13"/>
        <v>7.0674518279040922E-5</v>
      </c>
      <c r="E270" s="18">
        <f t="shared" si="14"/>
        <v>8.3469767370818886</v>
      </c>
    </row>
    <row r="271" spans="1:5" x14ac:dyDescent="0.25">
      <c r="A271" s="17">
        <v>39198</v>
      </c>
      <c r="B271">
        <v>2554.46</v>
      </c>
      <c r="C271">
        <f t="shared" si="12"/>
        <v>2.5786042568557372E-3</v>
      </c>
      <c r="D271" s="18">
        <f t="shared" si="13"/>
        <v>7.4635811747675255E-5</v>
      </c>
      <c r="E271" s="18">
        <f t="shared" si="14"/>
        <v>9.4138015165756315</v>
      </c>
    </row>
    <row r="272" spans="1:5" x14ac:dyDescent="0.25">
      <c r="A272" s="17">
        <v>39199</v>
      </c>
      <c r="B272">
        <v>2557.21</v>
      </c>
      <c r="C272">
        <f t="shared" si="12"/>
        <v>1.0765484681693979E-3</v>
      </c>
      <c r="D272" s="18">
        <f t="shared" si="13"/>
        <v>7.1700276294227035E-5</v>
      </c>
      <c r="E272" s="18">
        <f t="shared" si="14"/>
        <v>9.5268520498005635</v>
      </c>
    </row>
    <row r="273" spans="1:5" x14ac:dyDescent="0.25">
      <c r="A273" s="17">
        <v>39202</v>
      </c>
      <c r="B273">
        <v>2525.09</v>
      </c>
      <c r="C273">
        <f t="shared" si="12"/>
        <v>-1.2560564052228754E-2</v>
      </c>
      <c r="D273" s="18">
        <f t="shared" si="13"/>
        <v>6.8607212594305511E-5</v>
      </c>
      <c r="E273" s="18">
        <f t="shared" si="14"/>
        <v>7.2875329563493274</v>
      </c>
    </row>
    <row r="274" spans="1:5" x14ac:dyDescent="0.25">
      <c r="A274" s="17">
        <v>39203</v>
      </c>
      <c r="B274">
        <v>2531.5300000000002</v>
      </c>
      <c r="C274">
        <f t="shared" si="12"/>
        <v>2.55040414401073E-3</v>
      </c>
      <c r="D274" s="18">
        <f t="shared" si="13"/>
        <v>7.8725031081760608E-5</v>
      </c>
      <c r="E274" s="18">
        <f t="shared" si="14"/>
        <v>9.3669255952141075</v>
      </c>
    </row>
    <row r="275" spans="1:5" x14ac:dyDescent="0.25">
      <c r="A275" s="17">
        <v>39204</v>
      </c>
      <c r="B275">
        <v>2557.84</v>
      </c>
      <c r="C275">
        <f t="shared" si="12"/>
        <v>1.0392924437000527E-2</v>
      </c>
      <c r="D275" s="18">
        <f t="shared" si="13"/>
        <v>7.5367034648930452E-5</v>
      </c>
      <c r="E275" s="18">
        <f t="shared" si="14"/>
        <v>8.0599824559668285</v>
      </c>
    </row>
    <row r="276" spans="1:5" x14ac:dyDescent="0.25">
      <c r="A276" s="17">
        <v>39205</v>
      </c>
      <c r="B276">
        <v>2565.46</v>
      </c>
      <c r="C276">
        <f t="shared" si="12"/>
        <v>2.9790760954554979E-3</v>
      </c>
      <c r="D276" s="18">
        <f t="shared" si="13"/>
        <v>8.0707722588947944E-5</v>
      </c>
      <c r="E276" s="18">
        <f t="shared" si="14"/>
        <v>9.3147129071003096</v>
      </c>
    </row>
    <row r="277" spans="1:5" x14ac:dyDescent="0.25">
      <c r="A277" s="17">
        <v>39206</v>
      </c>
      <c r="B277">
        <v>2572.15</v>
      </c>
      <c r="C277">
        <f t="shared" si="12"/>
        <v>2.6077194733108507E-3</v>
      </c>
      <c r="D277" s="18">
        <f t="shared" si="13"/>
        <v>7.7345920831992646E-5</v>
      </c>
      <c r="E277" s="18">
        <f t="shared" si="14"/>
        <v>9.3793033977054456</v>
      </c>
    </row>
    <row r="278" spans="1:5" x14ac:dyDescent="0.25">
      <c r="A278" s="17">
        <v>39209</v>
      </c>
      <c r="B278">
        <v>2570.9499999999998</v>
      </c>
      <c r="C278">
        <f t="shared" si="12"/>
        <v>-4.6653577746254022E-4</v>
      </c>
      <c r="D278" s="18">
        <f t="shared" si="13"/>
        <v>7.4150736103838121E-5</v>
      </c>
      <c r="E278" s="18">
        <f t="shared" si="14"/>
        <v>9.5064752490412676</v>
      </c>
    </row>
    <row r="279" spans="1:5" x14ac:dyDescent="0.25">
      <c r="A279" s="17">
        <v>39210</v>
      </c>
      <c r="B279">
        <v>2571.75</v>
      </c>
      <c r="C279">
        <f t="shared" si="12"/>
        <v>3.1116902312381881E-4</v>
      </c>
      <c r="D279" s="18">
        <f t="shared" si="13"/>
        <v>7.0734114970871545E-5</v>
      </c>
      <c r="E279" s="18">
        <f t="shared" si="14"/>
        <v>9.5552136950395816</v>
      </c>
    </row>
    <row r="280" spans="1:5" x14ac:dyDescent="0.25">
      <c r="A280" s="17">
        <v>39211</v>
      </c>
      <c r="B280">
        <v>2576.34</v>
      </c>
      <c r="C280">
        <f t="shared" si="12"/>
        <v>1.7847769028871956E-3</v>
      </c>
      <c r="D280" s="18">
        <f t="shared" si="13"/>
        <v>6.7650560343536658E-5</v>
      </c>
      <c r="E280" s="18">
        <f t="shared" si="14"/>
        <v>9.5540684132561875</v>
      </c>
    </row>
    <row r="281" spans="1:5" x14ac:dyDescent="0.25">
      <c r="A281" s="17">
        <v>39212</v>
      </c>
      <c r="B281">
        <v>2533.7399999999998</v>
      </c>
      <c r="C281">
        <f t="shared" si="12"/>
        <v>-1.6535084654975805E-2</v>
      </c>
      <c r="D281" s="18">
        <f t="shared" si="13"/>
        <v>6.5131003959735084E-5</v>
      </c>
      <c r="E281" s="18">
        <f t="shared" si="14"/>
        <v>5.4412776876057629</v>
      </c>
    </row>
    <row r="282" spans="1:5" x14ac:dyDescent="0.25">
      <c r="A282" s="17">
        <v>39213</v>
      </c>
      <c r="B282">
        <v>2562.2199999999998</v>
      </c>
      <c r="C282">
        <f t="shared" si="12"/>
        <v>1.124030089906621E-2</v>
      </c>
      <c r="D282" s="18">
        <f t="shared" si="13"/>
        <v>8.5123548351364713E-5</v>
      </c>
      <c r="E282" s="18">
        <f t="shared" si="14"/>
        <v>7.8871599286423351</v>
      </c>
    </row>
    <row r="283" spans="1:5" x14ac:dyDescent="0.25">
      <c r="A283" s="17">
        <v>39216</v>
      </c>
      <c r="B283">
        <v>2546.44</v>
      </c>
      <c r="C283">
        <f t="shared" si="12"/>
        <v>-6.1587217334966348E-3</v>
      </c>
      <c r="D283" s="18">
        <f t="shared" si="13"/>
        <v>9.0994729045741274E-5</v>
      </c>
      <c r="E283" s="18">
        <f t="shared" si="14"/>
        <v>8.8878732557799651</v>
      </c>
    </row>
    <row r="284" spans="1:5" x14ac:dyDescent="0.25">
      <c r="A284" s="17">
        <v>39217</v>
      </c>
      <c r="B284">
        <v>2525.29</v>
      </c>
      <c r="C284">
        <f t="shared" si="12"/>
        <v>-8.3057130739385542E-3</v>
      </c>
      <c r="D284" s="18">
        <f t="shared" si="13"/>
        <v>8.8993485266782724E-5</v>
      </c>
      <c r="E284" s="18">
        <f t="shared" si="14"/>
        <v>8.5517797533413393</v>
      </c>
    </row>
    <row r="285" spans="1:5" x14ac:dyDescent="0.25">
      <c r="A285" s="17">
        <v>39218</v>
      </c>
      <c r="B285">
        <v>2547.42</v>
      </c>
      <c r="C285">
        <f t="shared" si="12"/>
        <v>8.7633499518867571E-3</v>
      </c>
      <c r="D285" s="18">
        <f t="shared" si="13"/>
        <v>8.9751257667820432E-5</v>
      </c>
      <c r="E285" s="18">
        <f t="shared" si="14"/>
        <v>8.4628114007260145</v>
      </c>
    </row>
    <row r="286" spans="1:5" x14ac:dyDescent="0.25">
      <c r="A286" s="17">
        <v>39219</v>
      </c>
      <c r="B286">
        <v>2539.38</v>
      </c>
      <c r="C286">
        <f t="shared" si="12"/>
        <v>-3.1561344419059139E-3</v>
      </c>
      <c r="D286" s="18">
        <f t="shared" si="13"/>
        <v>9.107640335570621E-5</v>
      </c>
      <c r="E286" s="18">
        <f t="shared" si="14"/>
        <v>9.1944400674130442</v>
      </c>
    </row>
    <row r="287" spans="1:5" x14ac:dyDescent="0.25">
      <c r="A287" s="17">
        <v>39220</v>
      </c>
      <c r="B287">
        <v>2558.4499999999998</v>
      </c>
      <c r="C287">
        <f t="shared" si="12"/>
        <v>7.5097070938574409E-3</v>
      </c>
      <c r="D287" s="18">
        <f t="shared" si="13"/>
        <v>8.6763094906488792E-5</v>
      </c>
      <c r="E287" s="18">
        <f t="shared" si="14"/>
        <v>8.70233278569048</v>
      </c>
    </row>
    <row r="288" spans="1:5" x14ac:dyDescent="0.25">
      <c r="A288" s="17">
        <v>39223</v>
      </c>
      <c r="B288">
        <v>2578.79</v>
      </c>
      <c r="C288">
        <f t="shared" si="12"/>
        <v>7.9501260528836385E-3</v>
      </c>
      <c r="D288" s="18">
        <f t="shared" si="13"/>
        <v>8.6707784161211803E-5</v>
      </c>
      <c r="E288" s="18">
        <f t="shared" si="14"/>
        <v>8.6240299855259899</v>
      </c>
    </row>
    <row r="289" spans="1:5" x14ac:dyDescent="0.25">
      <c r="A289" s="17">
        <v>39224</v>
      </c>
      <c r="B289">
        <v>2588.02</v>
      </c>
      <c r="C289">
        <f t="shared" si="12"/>
        <v>3.5791979959593524E-3</v>
      </c>
      <c r="D289" s="18">
        <f t="shared" si="13"/>
        <v>8.7218888445278424E-5</v>
      </c>
      <c r="E289" s="18">
        <f t="shared" si="14"/>
        <v>9.2002102365612437</v>
      </c>
    </row>
    <row r="290" spans="1:5" x14ac:dyDescent="0.25">
      <c r="A290" s="17">
        <v>39225</v>
      </c>
      <c r="B290">
        <v>2577.0500000000002</v>
      </c>
      <c r="C290">
        <f t="shared" si="12"/>
        <v>-4.2387616788122969E-3</v>
      </c>
      <c r="D290" s="18">
        <f t="shared" si="13"/>
        <v>8.3527584009552986E-5</v>
      </c>
      <c r="E290" s="18">
        <f t="shared" si="14"/>
        <v>9.1752298351021011</v>
      </c>
    </row>
    <row r="291" spans="1:5" x14ac:dyDescent="0.25">
      <c r="A291" s="17">
        <v>39226</v>
      </c>
      <c r="B291">
        <v>2537.92</v>
      </c>
      <c r="C291">
        <f t="shared" si="12"/>
        <v>-1.5184028249354924E-2</v>
      </c>
      <c r="D291" s="18">
        <f t="shared" si="13"/>
        <v>8.0631628560535077E-5</v>
      </c>
      <c r="E291" s="18">
        <f t="shared" si="14"/>
        <v>6.5662613024030971</v>
      </c>
    </row>
    <row r="292" spans="1:5" x14ac:dyDescent="0.25">
      <c r="A292" s="17">
        <v>39227</v>
      </c>
      <c r="B292">
        <v>2557.19</v>
      </c>
      <c r="C292">
        <f t="shared" si="12"/>
        <v>7.5928319253561896E-3</v>
      </c>
      <c r="D292" s="18">
        <f t="shared" si="13"/>
        <v>9.5537911174624742E-5</v>
      </c>
      <c r="E292" s="18">
        <f t="shared" si="14"/>
        <v>8.6525505586615203</v>
      </c>
    </row>
    <row r="293" spans="1:5" x14ac:dyDescent="0.25">
      <c r="A293" s="17">
        <v>39231</v>
      </c>
      <c r="B293">
        <v>2572.06</v>
      </c>
      <c r="C293">
        <f t="shared" si="12"/>
        <v>5.8149765954035055E-3</v>
      </c>
      <c r="D293" s="18">
        <f t="shared" si="13"/>
        <v>9.4705043218315288E-5</v>
      </c>
      <c r="E293" s="18">
        <f t="shared" si="14"/>
        <v>8.9076984032449165</v>
      </c>
    </row>
    <row r="294" spans="1:5" x14ac:dyDescent="0.25">
      <c r="A294" s="17">
        <v>39232</v>
      </c>
      <c r="B294">
        <v>2592.59</v>
      </c>
      <c r="C294">
        <f t="shared" si="12"/>
        <v>7.9819288819079643E-3</v>
      </c>
      <c r="D294" s="18">
        <f t="shared" si="13"/>
        <v>9.1992254527525978E-5</v>
      </c>
      <c r="E294" s="18">
        <f t="shared" si="14"/>
        <v>8.6012349464730509</v>
      </c>
    </row>
    <row r="295" spans="1:5" x14ac:dyDescent="0.25">
      <c r="A295" s="17">
        <v>39233</v>
      </c>
      <c r="B295">
        <v>2604.52</v>
      </c>
      <c r="C295">
        <f t="shared" si="12"/>
        <v>4.6015760301473954E-3</v>
      </c>
      <c r="D295" s="18">
        <f t="shared" si="13"/>
        <v>9.2014549304560256E-5</v>
      </c>
      <c r="E295" s="18">
        <f t="shared" si="14"/>
        <v>9.0634426112251223</v>
      </c>
    </row>
    <row r="296" spans="1:5" x14ac:dyDescent="0.25">
      <c r="A296" s="17">
        <v>39234</v>
      </c>
      <c r="B296">
        <v>2613.92</v>
      </c>
      <c r="C296">
        <f t="shared" si="12"/>
        <v>3.6091103159123718E-3</v>
      </c>
      <c r="D296" s="18">
        <f t="shared" si="13"/>
        <v>8.8530728763562146E-5</v>
      </c>
      <c r="E296" s="18">
        <f t="shared" si="14"/>
        <v>9.1850291412386333</v>
      </c>
    </row>
    <row r="297" spans="1:5" x14ac:dyDescent="0.25">
      <c r="A297" s="17">
        <v>39237</v>
      </c>
      <c r="B297">
        <v>2618.29</v>
      </c>
      <c r="C297">
        <f t="shared" si="12"/>
        <v>1.6718185713410856E-3</v>
      </c>
      <c r="D297" s="18">
        <f t="shared" si="13"/>
        <v>8.4725430848976274E-5</v>
      </c>
      <c r="E297" s="18">
        <f t="shared" si="14"/>
        <v>9.3431061081579472</v>
      </c>
    </row>
    <row r="298" spans="1:5" x14ac:dyDescent="0.25">
      <c r="A298" s="17">
        <v>39238</v>
      </c>
      <c r="B298">
        <v>2611.23</v>
      </c>
      <c r="C298">
        <f t="shared" si="12"/>
        <v>-2.6964163633516323E-3</v>
      </c>
      <c r="D298" s="18">
        <f t="shared" si="13"/>
        <v>8.0459440595378727E-5</v>
      </c>
      <c r="E298" s="18">
        <f t="shared" si="14"/>
        <v>9.3373930418503779</v>
      </c>
    </row>
    <row r="299" spans="1:5" x14ac:dyDescent="0.25">
      <c r="A299" s="17">
        <v>39239</v>
      </c>
      <c r="B299">
        <v>2587.1799999999998</v>
      </c>
      <c r="C299">
        <f t="shared" si="12"/>
        <v>-9.2102189389675296E-3</v>
      </c>
      <c r="D299" s="18">
        <f t="shared" si="13"/>
        <v>7.6990420091327345E-5</v>
      </c>
      <c r="E299" s="18">
        <f t="shared" si="14"/>
        <v>8.3700284146380444</v>
      </c>
    </row>
    <row r="300" spans="1:5" x14ac:dyDescent="0.25">
      <c r="A300" s="17">
        <v>39240</v>
      </c>
      <c r="B300">
        <v>2541.38</v>
      </c>
      <c r="C300">
        <f t="shared" si="12"/>
        <v>-1.7702672407795255E-2</v>
      </c>
      <c r="D300" s="18">
        <f t="shared" si="13"/>
        <v>8.0258326093985625E-5</v>
      </c>
      <c r="E300" s="18">
        <f t="shared" si="14"/>
        <v>5.525560990365916</v>
      </c>
    </row>
    <row r="301" spans="1:5" x14ac:dyDescent="0.25">
      <c r="A301" s="17">
        <v>39241</v>
      </c>
      <c r="B301">
        <v>2573.54</v>
      </c>
      <c r="C301">
        <f t="shared" si="12"/>
        <v>1.2654542020477005E-2</v>
      </c>
      <c r="D301" s="18">
        <f t="shared" si="13"/>
        <v>1.0202503918273224E-4</v>
      </c>
      <c r="E301" s="18">
        <f t="shared" si="14"/>
        <v>7.6207027582216673</v>
      </c>
    </row>
    <row r="302" spans="1:5" x14ac:dyDescent="0.25">
      <c r="A302" s="17">
        <v>39244</v>
      </c>
      <c r="B302">
        <v>2572.15</v>
      </c>
      <c r="C302">
        <f t="shared" si="12"/>
        <v>-5.4011206353888914E-4</v>
      </c>
      <c r="D302" s="18">
        <f t="shared" si="13"/>
        <v>1.0898299401154779E-4</v>
      </c>
      <c r="E302" s="18">
        <f t="shared" si="14"/>
        <v>9.1216419486995886</v>
      </c>
    </row>
    <row r="303" spans="1:5" x14ac:dyDescent="0.25">
      <c r="A303" s="17">
        <v>39245</v>
      </c>
      <c r="B303">
        <v>2549.77</v>
      </c>
      <c r="C303">
        <f t="shared" si="12"/>
        <v>-8.7008922496744391E-3</v>
      </c>
      <c r="D303" s="18">
        <f t="shared" si="13"/>
        <v>1.020754085958551E-4</v>
      </c>
      <c r="E303" s="18">
        <f t="shared" si="14"/>
        <v>8.4481359904606599</v>
      </c>
    </row>
    <row r="304" spans="1:5" x14ac:dyDescent="0.25">
      <c r="A304" s="17">
        <v>39246</v>
      </c>
      <c r="B304">
        <v>2582.31</v>
      </c>
      <c r="C304">
        <f t="shared" si="12"/>
        <v>1.2761935390250872E-2</v>
      </c>
      <c r="D304" s="18">
        <f t="shared" si="13"/>
        <v>1.0207339199142142E-4</v>
      </c>
      <c r="E304" s="18">
        <f t="shared" si="14"/>
        <v>7.5942313016887901</v>
      </c>
    </row>
    <row r="305" spans="1:5" x14ac:dyDescent="0.25">
      <c r="A305" s="17">
        <v>39247</v>
      </c>
      <c r="B305">
        <v>2599.41</v>
      </c>
      <c r="C305">
        <f t="shared" si="12"/>
        <v>6.6219779964450083E-3</v>
      </c>
      <c r="D305" s="18">
        <f t="shared" si="13"/>
        <v>1.0925133462872104E-4</v>
      </c>
      <c r="E305" s="18">
        <f t="shared" si="14"/>
        <v>8.7204859892394193</v>
      </c>
    </row>
    <row r="306" spans="1:5" x14ac:dyDescent="0.25">
      <c r="A306" s="17">
        <v>39248</v>
      </c>
      <c r="B306">
        <v>2626.71</v>
      </c>
      <c r="C306">
        <f t="shared" si="12"/>
        <v>1.0502383233118355E-2</v>
      </c>
      <c r="D306" s="18">
        <f t="shared" si="13"/>
        <v>1.0590488600768472E-4</v>
      </c>
      <c r="E306" s="18">
        <f t="shared" si="14"/>
        <v>8.1114680845074467</v>
      </c>
    </row>
    <row r="307" spans="1:5" x14ac:dyDescent="0.25">
      <c r="A307" s="17">
        <v>39251</v>
      </c>
      <c r="B307">
        <v>2626.6</v>
      </c>
      <c r="C307">
        <f t="shared" si="12"/>
        <v>-4.1877481716720664E-5</v>
      </c>
      <c r="D307" s="18">
        <f t="shared" si="13"/>
        <v>1.0836805718929783E-4</v>
      </c>
      <c r="E307" s="18">
        <f t="shared" si="14"/>
        <v>9.1299610047299495</v>
      </c>
    </row>
    <row r="308" spans="1:5" x14ac:dyDescent="0.25">
      <c r="A308" s="17">
        <v>39252</v>
      </c>
      <c r="B308">
        <v>2626.76</v>
      </c>
      <c r="C308">
        <f t="shared" si="12"/>
        <v>6.0915251656251138E-5</v>
      </c>
      <c r="D308" s="18">
        <f t="shared" si="13"/>
        <v>1.0149832428653718E-4</v>
      </c>
      <c r="E308" s="18">
        <f t="shared" si="14"/>
        <v>9.1954317102031116</v>
      </c>
    </row>
    <row r="309" spans="1:5" x14ac:dyDescent="0.25">
      <c r="A309" s="17">
        <v>39253</v>
      </c>
      <c r="B309">
        <v>2599.96</v>
      </c>
      <c r="C309">
        <f t="shared" si="12"/>
        <v>-1.0202683153390558E-2</v>
      </c>
      <c r="D309" s="18">
        <f t="shared" si="13"/>
        <v>9.5318455342720992E-5</v>
      </c>
      <c r="E309" s="18">
        <f t="shared" si="14"/>
        <v>8.1662137746205055</v>
      </c>
    </row>
    <row r="310" spans="1:5" x14ac:dyDescent="0.25">
      <c r="A310" s="17">
        <v>39254</v>
      </c>
      <c r="B310">
        <v>2616.96</v>
      </c>
      <c r="C310">
        <f t="shared" si="12"/>
        <v>6.5385621317251034E-3</v>
      </c>
      <c r="D310" s="18">
        <f t="shared" si="13"/>
        <v>9.8333325403906642E-5</v>
      </c>
      <c r="E310" s="18">
        <f t="shared" si="14"/>
        <v>8.7923733519687062</v>
      </c>
    </row>
    <row r="311" spans="1:5" x14ac:dyDescent="0.25">
      <c r="A311" s="17">
        <v>39255</v>
      </c>
      <c r="B311">
        <v>2588.96</v>
      </c>
      <c r="C311">
        <f t="shared" si="12"/>
        <v>-1.0699437515284911E-2</v>
      </c>
      <c r="D311" s="18">
        <f t="shared" si="13"/>
        <v>9.599258666269222E-5</v>
      </c>
      <c r="E311" s="18">
        <f t="shared" si="14"/>
        <v>8.0586687159746493</v>
      </c>
    </row>
    <row r="312" spans="1:5" x14ac:dyDescent="0.25">
      <c r="A312" s="17">
        <v>39258</v>
      </c>
      <c r="B312">
        <v>2577.08</v>
      </c>
      <c r="C312">
        <f t="shared" si="12"/>
        <v>-4.5887151597553107E-3</v>
      </c>
      <c r="D312" s="18">
        <f t="shared" si="13"/>
        <v>9.9795073303849443E-5</v>
      </c>
      <c r="E312" s="18">
        <f t="shared" si="14"/>
        <v>9.001396287371298</v>
      </c>
    </row>
    <row r="313" spans="1:5" x14ac:dyDescent="0.25">
      <c r="A313" s="17">
        <v>39259</v>
      </c>
      <c r="B313">
        <v>2574.16</v>
      </c>
      <c r="C313">
        <f t="shared" si="12"/>
        <v>-1.1330653297530822E-3</v>
      </c>
      <c r="D313" s="18">
        <f t="shared" si="13"/>
        <v>9.5520372924472329E-5</v>
      </c>
      <c r="E313" s="18">
        <f t="shared" si="14"/>
        <v>9.2427305516097729</v>
      </c>
    </row>
    <row r="314" spans="1:5" x14ac:dyDescent="0.25">
      <c r="A314" s="17">
        <v>39260</v>
      </c>
      <c r="B314">
        <v>2605.35</v>
      </c>
      <c r="C314">
        <f t="shared" si="12"/>
        <v>1.2116573950337219E-2</v>
      </c>
      <c r="D314" s="18">
        <f t="shared" si="13"/>
        <v>9.0046122189726542E-5</v>
      </c>
      <c r="E314" s="18">
        <f t="shared" si="14"/>
        <v>7.6847866991211262</v>
      </c>
    </row>
    <row r="315" spans="1:5" x14ac:dyDescent="0.25">
      <c r="A315" s="17">
        <v>39261</v>
      </c>
      <c r="B315">
        <v>2608.37</v>
      </c>
      <c r="C315">
        <f t="shared" si="12"/>
        <v>1.1591532807492205E-3</v>
      </c>
      <c r="D315" s="18">
        <f t="shared" si="13"/>
        <v>9.7109019059870213E-5</v>
      </c>
      <c r="E315" s="18">
        <f t="shared" si="14"/>
        <v>9.2258399326334928</v>
      </c>
    </row>
    <row r="316" spans="1:5" x14ac:dyDescent="0.25">
      <c r="A316" s="17">
        <v>39262</v>
      </c>
      <c r="B316">
        <v>2603.23</v>
      </c>
      <c r="C316">
        <f t="shared" si="12"/>
        <v>-1.9705793273193115E-3</v>
      </c>
      <c r="D316" s="18">
        <f t="shared" si="13"/>
        <v>9.1480198363879804E-5</v>
      </c>
      <c r="E316" s="18">
        <f t="shared" si="14"/>
        <v>9.2569396769086776</v>
      </c>
    </row>
    <row r="317" spans="1:5" x14ac:dyDescent="0.25">
      <c r="A317" s="17">
        <v>39265</v>
      </c>
      <c r="B317">
        <v>2632.3</v>
      </c>
      <c r="C317">
        <f t="shared" si="12"/>
        <v>1.1166896509336541E-2</v>
      </c>
      <c r="D317" s="18">
        <f t="shared" si="13"/>
        <v>8.6625686386836452E-5</v>
      </c>
      <c r="E317" s="18">
        <f t="shared" si="14"/>
        <v>7.9143922191794331</v>
      </c>
    </row>
    <row r="318" spans="1:5" x14ac:dyDescent="0.25">
      <c r="A318" s="17">
        <v>39266</v>
      </c>
      <c r="B318">
        <v>2644.95</v>
      </c>
      <c r="C318">
        <f t="shared" si="12"/>
        <v>4.8056832427913363E-3</v>
      </c>
      <c r="D318" s="18">
        <f t="shared" si="13"/>
        <v>9.2210570344034086E-5</v>
      </c>
      <c r="E318" s="18">
        <f t="shared" si="14"/>
        <v>9.0409808636979676</v>
      </c>
    </row>
    <row r="319" spans="1:5" x14ac:dyDescent="0.25">
      <c r="A319" s="17">
        <v>39268</v>
      </c>
      <c r="B319">
        <v>2656.65</v>
      </c>
      <c r="C319">
        <f t="shared" si="12"/>
        <v>4.4235240741791991E-3</v>
      </c>
      <c r="D319" s="18">
        <f t="shared" si="13"/>
        <v>8.8865233458481439E-5</v>
      </c>
      <c r="E319" s="18">
        <f t="shared" si="14"/>
        <v>9.1081958590094043</v>
      </c>
    </row>
    <row r="320" spans="1:5" x14ac:dyDescent="0.25">
      <c r="A320" s="17">
        <v>39269</v>
      </c>
      <c r="B320">
        <v>2666.51</v>
      </c>
      <c r="C320">
        <f t="shared" si="12"/>
        <v>3.7114411006343054E-3</v>
      </c>
      <c r="D320" s="18">
        <f t="shared" si="13"/>
        <v>8.5565227489322313E-5</v>
      </c>
      <c r="E320" s="18">
        <f t="shared" si="14"/>
        <v>9.205245679581683</v>
      </c>
    </row>
    <row r="321" spans="1:5" x14ac:dyDescent="0.25">
      <c r="A321" s="17">
        <v>39272</v>
      </c>
      <c r="B321">
        <v>2670.02</v>
      </c>
      <c r="C321">
        <f t="shared" si="12"/>
        <v>1.3163273342307973E-3</v>
      </c>
      <c r="D321" s="18">
        <f t="shared" si="13"/>
        <v>8.2119365071431626E-5</v>
      </c>
      <c r="E321" s="18">
        <f t="shared" si="14"/>
        <v>9.3862367091549253</v>
      </c>
    </row>
    <row r="322" spans="1:5" x14ac:dyDescent="0.25">
      <c r="A322" s="17">
        <v>39273</v>
      </c>
      <c r="B322">
        <v>2639.16</v>
      </c>
      <c r="C322">
        <f t="shared" si="12"/>
        <v>-1.1557965857933696E-2</v>
      </c>
      <c r="D322" s="18">
        <f t="shared" si="13"/>
        <v>7.8027515253550225E-5</v>
      </c>
      <c r="E322" s="18">
        <f t="shared" si="14"/>
        <v>7.7464045795122853</v>
      </c>
    </row>
    <row r="323" spans="1:5" x14ac:dyDescent="0.25">
      <c r="A323" s="17">
        <v>39274</v>
      </c>
      <c r="B323">
        <v>2651.79</v>
      </c>
      <c r="C323">
        <f t="shared" si="12"/>
        <v>4.7856136043286914E-3</v>
      </c>
      <c r="D323" s="18">
        <f t="shared" si="13"/>
        <v>8.5207681666731592E-5</v>
      </c>
      <c r="E323" s="18">
        <f t="shared" si="14"/>
        <v>9.101639238987028</v>
      </c>
    </row>
    <row r="324" spans="1:5" x14ac:dyDescent="0.25">
      <c r="A324" s="17">
        <v>39275</v>
      </c>
      <c r="B324">
        <v>2701.73</v>
      </c>
      <c r="C324">
        <f t="shared" si="12"/>
        <v>1.8832562156128524E-2</v>
      </c>
      <c r="D324" s="18">
        <f t="shared" si="13"/>
        <v>8.2549559715284156E-5</v>
      </c>
      <c r="E324" s="18">
        <f t="shared" si="14"/>
        <v>5.105718153619029</v>
      </c>
    </row>
    <row r="325" spans="1:5" x14ac:dyDescent="0.25">
      <c r="A325" s="17">
        <v>39276</v>
      </c>
      <c r="B325">
        <v>2707</v>
      </c>
      <c r="C325">
        <f t="shared" si="12"/>
        <v>1.9506020216675914E-3</v>
      </c>
      <c r="D325" s="18">
        <f t="shared" si="13"/>
        <v>1.0748666377381252E-4</v>
      </c>
      <c r="E325" s="18">
        <f t="shared" si="14"/>
        <v>9.1027454473866705</v>
      </c>
    </row>
    <row r="326" spans="1:5" x14ac:dyDescent="0.25">
      <c r="A326" s="17">
        <v>39279</v>
      </c>
      <c r="B326">
        <v>2697.33</v>
      </c>
      <c r="C326">
        <f t="shared" ref="C326:C389" si="15">(B326-B325)/B325</f>
        <v>-3.5722201699298385E-3</v>
      </c>
      <c r="D326" s="18">
        <f t="shared" ref="D326:D389" si="16">$H$5+C325*C325*$H$6+D325*$H$7</f>
        <v>1.0101869293372981E-4</v>
      </c>
      <c r="E326" s="18">
        <f t="shared" ref="E326:E389" si="17">-LN(D326)-C326*C326/D326</f>
        <v>9.0738842308143148</v>
      </c>
    </row>
    <row r="327" spans="1:5" x14ac:dyDescent="0.25">
      <c r="A327" s="17">
        <v>39280</v>
      </c>
      <c r="B327">
        <v>2712.29</v>
      </c>
      <c r="C327">
        <f t="shared" si="15"/>
        <v>5.5462253413560954E-3</v>
      </c>
      <c r="D327" s="18">
        <f t="shared" si="16"/>
        <v>9.5937814610192493E-5</v>
      </c>
      <c r="E327" s="18">
        <f t="shared" si="17"/>
        <v>8.9311795691279734</v>
      </c>
    </row>
    <row r="328" spans="1:5" x14ac:dyDescent="0.25">
      <c r="A328" s="17">
        <v>39281</v>
      </c>
      <c r="B328">
        <v>2699.49</v>
      </c>
      <c r="C328">
        <f t="shared" si="15"/>
        <v>-4.7192593712324944E-3</v>
      </c>
      <c r="D328" s="18">
        <f t="shared" si="16"/>
        <v>9.2849746248507926E-5</v>
      </c>
      <c r="E328" s="18">
        <f t="shared" si="17"/>
        <v>9.0446629532324287</v>
      </c>
    </row>
    <row r="329" spans="1:5" x14ac:dyDescent="0.25">
      <c r="A329" s="17">
        <v>39282</v>
      </c>
      <c r="B329">
        <v>2720.04</v>
      </c>
      <c r="C329">
        <f t="shared" si="15"/>
        <v>7.6125490370403982E-3</v>
      </c>
      <c r="D329" s="18">
        <f t="shared" si="16"/>
        <v>8.9372429762976519E-5</v>
      </c>
      <c r="E329" s="18">
        <f t="shared" si="17"/>
        <v>8.6742779579417419</v>
      </c>
    </row>
    <row r="330" spans="1:5" x14ac:dyDescent="0.25">
      <c r="A330" s="17">
        <v>39283</v>
      </c>
      <c r="B330">
        <v>2687.6</v>
      </c>
      <c r="C330">
        <f t="shared" si="15"/>
        <v>-1.1926295201541174E-2</v>
      </c>
      <c r="D330" s="18">
        <f t="shared" si="16"/>
        <v>8.9183255558347924E-5</v>
      </c>
      <c r="E330" s="18">
        <f t="shared" si="17"/>
        <v>7.7299380768742543</v>
      </c>
    </row>
    <row r="331" spans="1:5" x14ac:dyDescent="0.25">
      <c r="A331" s="17">
        <v>39286</v>
      </c>
      <c r="B331">
        <v>2690.58</v>
      </c>
      <c r="C331">
        <f t="shared" si="15"/>
        <v>1.1087959517785452E-3</v>
      </c>
      <c r="D331" s="18">
        <f t="shared" si="16"/>
        <v>9.5955937779777117E-5</v>
      </c>
      <c r="E331" s="18">
        <f t="shared" si="17"/>
        <v>9.2388090261685409</v>
      </c>
    </row>
    <row r="332" spans="1:5" x14ac:dyDescent="0.25">
      <c r="A332" s="17">
        <v>39287</v>
      </c>
      <c r="B332">
        <v>2639.86</v>
      </c>
      <c r="C332">
        <f t="shared" si="15"/>
        <v>-1.8850954069382735E-2</v>
      </c>
      <c r="D332" s="18">
        <f t="shared" si="16"/>
        <v>9.0433475700659561E-5</v>
      </c>
      <c r="E332" s="18">
        <f t="shared" si="17"/>
        <v>5.3813946532050512</v>
      </c>
    </row>
    <row r="333" spans="1:5" x14ac:dyDescent="0.25">
      <c r="A333" s="17">
        <v>39288</v>
      </c>
      <c r="B333">
        <v>2648.17</v>
      </c>
      <c r="C333">
        <f t="shared" si="15"/>
        <v>3.1478942065109304E-3</v>
      </c>
      <c r="D333" s="18">
        <f t="shared" si="16"/>
        <v>1.1463614619540751E-4</v>
      </c>
      <c r="E333" s="18">
        <f t="shared" si="17"/>
        <v>8.9873066112212978</v>
      </c>
    </row>
    <row r="334" spans="1:5" x14ac:dyDescent="0.25">
      <c r="A334" s="17">
        <v>39289</v>
      </c>
      <c r="B334">
        <v>2599.34</v>
      </c>
      <c r="C334">
        <f t="shared" si="15"/>
        <v>-1.8439148544088908E-2</v>
      </c>
      <c r="D334" s="18">
        <f t="shared" si="16"/>
        <v>1.0795322374322843E-4</v>
      </c>
      <c r="E334" s="18">
        <f t="shared" si="17"/>
        <v>5.9842799235450901</v>
      </c>
    </row>
    <row r="335" spans="1:5" x14ac:dyDescent="0.25">
      <c r="A335" s="17">
        <v>39290</v>
      </c>
      <c r="B335">
        <v>2562.2399999999998</v>
      </c>
      <c r="C335">
        <f t="shared" si="15"/>
        <v>-1.4272853878292321E-2</v>
      </c>
      <c r="D335" s="18">
        <f t="shared" si="16"/>
        <v>1.2913201556983121E-4</v>
      </c>
      <c r="E335" s="18">
        <f t="shared" si="17"/>
        <v>7.3771086765533145</v>
      </c>
    </row>
    <row r="336" spans="1:5" x14ac:dyDescent="0.25">
      <c r="A336" s="17">
        <v>39293</v>
      </c>
      <c r="B336">
        <v>2583.2800000000002</v>
      </c>
      <c r="C336">
        <f t="shared" si="15"/>
        <v>8.2115648807295251E-3</v>
      </c>
      <c r="D336" s="18">
        <f t="shared" si="16"/>
        <v>1.3695806718358211E-4</v>
      </c>
      <c r="E336" s="18">
        <f t="shared" si="17"/>
        <v>8.4034967582951712</v>
      </c>
    </row>
    <row r="337" spans="1:5" x14ac:dyDescent="0.25">
      <c r="A337" s="17">
        <v>39294</v>
      </c>
      <c r="B337">
        <v>2546.27</v>
      </c>
      <c r="C337">
        <f t="shared" si="15"/>
        <v>-1.432674739091396E-2</v>
      </c>
      <c r="D337" s="18">
        <f t="shared" si="16"/>
        <v>1.3277222817015765E-4</v>
      </c>
      <c r="E337" s="18">
        <f t="shared" si="17"/>
        <v>7.380952095095286</v>
      </c>
    </row>
    <row r="338" spans="1:5" x14ac:dyDescent="0.25">
      <c r="A338" s="17">
        <v>39295</v>
      </c>
      <c r="B338">
        <v>2553.87</v>
      </c>
      <c r="C338">
        <f t="shared" si="15"/>
        <v>2.984758097138131E-3</v>
      </c>
      <c r="D338" s="18">
        <f t="shared" si="16"/>
        <v>1.403597765125846E-4</v>
      </c>
      <c r="E338" s="18">
        <f t="shared" si="17"/>
        <v>8.8078305601431275</v>
      </c>
    </row>
    <row r="339" spans="1:5" x14ac:dyDescent="0.25">
      <c r="A339" s="17">
        <v>39296</v>
      </c>
      <c r="B339">
        <v>2575.98</v>
      </c>
      <c r="C339">
        <f t="shared" si="15"/>
        <v>8.6574492828531326E-3</v>
      </c>
      <c r="D339" s="18">
        <f t="shared" si="16"/>
        <v>1.3101185985895107E-4</v>
      </c>
      <c r="E339" s="18">
        <f t="shared" si="17"/>
        <v>8.368126193363425</v>
      </c>
    </row>
    <row r="340" spans="1:5" x14ac:dyDescent="0.25">
      <c r="A340" s="17">
        <v>39297</v>
      </c>
      <c r="B340">
        <v>2511.25</v>
      </c>
      <c r="C340">
        <f t="shared" si="15"/>
        <v>-2.5128300685564337E-2</v>
      </c>
      <c r="D340" s="18">
        <f t="shared" si="16"/>
        <v>1.2804258380586105E-4</v>
      </c>
      <c r="E340" s="18">
        <f t="shared" si="17"/>
        <v>4.0317297196406656</v>
      </c>
    </row>
    <row r="341" spans="1:5" x14ac:dyDescent="0.25">
      <c r="A341" s="17">
        <v>39300</v>
      </c>
      <c r="B341">
        <v>2547.33</v>
      </c>
      <c r="C341">
        <f t="shared" si="15"/>
        <v>1.4367346938775481E-2</v>
      </c>
      <c r="D341" s="18">
        <f t="shared" si="16"/>
        <v>1.7121038022744261E-4</v>
      </c>
      <c r="E341" s="18">
        <f t="shared" si="17"/>
        <v>7.4669624225372297</v>
      </c>
    </row>
    <row r="342" spans="1:5" x14ac:dyDescent="0.25">
      <c r="A342" s="17">
        <v>39301</v>
      </c>
      <c r="B342">
        <v>2561.6</v>
      </c>
      <c r="C342">
        <f t="shared" si="15"/>
        <v>5.6019439962627466E-3</v>
      </c>
      <c r="D342" s="18">
        <f t="shared" si="16"/>
        <v>1.7503480310680116E-4</v>
      </c>
      <c r="E342" s="18">
        <f t="shared" si="17"/>
        <v>8.4712369475996887</v>
      </c>
    </row>
    <row r="343" spans="1:5" x14ac:dyDescent="0.25">
      <c r="A343" s="17">
        <v>39302</v>
      </c>
      <c r="B343">
        <v>2612.98</v>
      </c>
      <c r="C343">
        <f t="shared" si="15"/>
        <v>2.0057776389756445E-2</v>
      </c>
      <c r="D343" s="18">
        <f t="shared" si="16"/>
        <v>1.6405677616226363E-4</v>
      </c>
      <c r="E343" s="18">
        <f t="shared" si="17"/>
        <v>6.2630104194028196</v>
      </c>
    </row>
    <row r="344" spans="1:5" x14ac:dyDescent="0.25">
      <c r="A344" s="17">
        <v>39303</v>
      </c>
      <c r="B344">
        <v>2556.4899999999998</v>
      </c>
      <c r="C344">
        <f t="shared" si="15"/>
        <v>-2.1618994404855849E-2</v>
      </c>
      <c r="D344" s="18">
        <f t="shared" si="16"/>
        <v>1.8473576784603629E-4</v>
      </c>
      <c r="E344" s="18">
        <f t="shared" si="17"/>
        <v>6.0665871405968463</v>
      </c>
    </row>
    <row r="345" spans="1:5" x14ac:dyDescent="0.25">
      <c r="A345" s="17">
        <v>39304</v>
      </c>
      <c r="B345">
        <v>2544.89</v>
      </c>
      <c r="C345">
        <f t="shared" si="15"/>
        <v>-4.5374712985381946E-3</v>
      </c>
      <c r="D345" s="18">
        <f t="shared" si="16"/>
        <v>2.0869837292364959E-4</v>
      </c>
      <c r="E345" s="18">
        <f t="shared" si="17"/>
        <v>8.3759678985637009</v>
      </c>
    </row>
    <row r="346" spans="1:5" x14ac:dyDescent="0.25">
      <c r="A346" s="17">
        <v>39307</v>
      </c>
      <c r="B346">
        <v>2542.2399999999998</v>
      </c>
      <c r="C346">
        <f t="shared" si="15"/>
        <v>-1.0413023745623941E-3</v>
      </c>
      <c r="D346" s="18">
        <f t="shared" si="16"/>
        <v>1.9345155066147055E-4</v>
      </c>
      <c r="E346" s="18">
        <f t="shared" si="17"/>
        <v>8.5448783850682055</v>
      </c>
    </row>
    <row r="347" spans="1:5" x14ac:dyDescent="0.25">
      <c r="A347" s="17">
        <v>39308</v>
      </c>
      <c r="B347">
        <v>2499.12</v>
      </c>
      <c r="C347">
        <f t="shared" si="15"/>
        <v>-1.6961419850210796E-2</v>
      </c>
      <c r="D347" s="18">
        <f t="shared" si="16"/>
        <v>1.7812883672397393E-4</v>
      </c>
      <c r="E347" s="18">
        <f t="shared" si="17"/>
        <v>7.0179378296404415</v>
      </c>
    </row>
    <row r="348" spans="1:5" x14ac:dyDescent="0.25">
      <c r="A348" s="17">
        <v>39309</v>
      </c>
      <c r="B348">
        <v>2458.83</v>
      </c>
      <c r="C348">
        <f t="shared" si="15"/>
        <v>-1.6121674829539984E-2</v>
      </c>
      <c r="D348" s="18">
        <f t="shared" si="16"/>
        <v>1.879530498871101E-4</v>
      </c>
      <c r="E348" s="18">
        <f t="shared" si="17"/>
        <v>7.1964815330162253</v>
      </c>
    </row>
    <row r="349" spans="1:5" x14ac:dyDescent="0.25">
      <c r="A349" s="17">
        <v>39310</v>
      </c>
      <c r="B349">
        <v>2451.0700000000002</v>
      </c>
      <c r="C349">
        <f t="shared" si="15"/>
        <v>-3.1559725560529862E-3</v>
      </c>
      <c r="D349" s="18">
        <f t="shared" si="16"/>
        <v>1.9450250247280668E-4</v>
      </c>
      <c r="E349" s="18">
        <f t="shared" si="17"/>
        <v>8.4938571245529264</v>
      </c>
    </row>
    <row r="350" spans="1:5" x14ac:dyDescent="0.25">
      <c r="A350" s="17">
        <v>39311</v>
      </c>
      <c r="B350">
        <v>2505.0300000000002</v>
      </c>
      <c r="C350">
        <f t="shared" si="15"/>
        <v>2.2014875136165034E-2</v>
      </c>
      <c r="D350" s="18">
        <f t="shared" si="16"/>
        <v>1.7980540687932107E-4</v>
      </c>
      <c r="E350" s="18">
        <f t="shared" si="17"/>
        <v>5.9281951348203981</v>
      </c>
    </row>
    <row r="351" spans="1:5" x14ac:dyDescent="0.25">
      <c r="A351" s="17">
        <v>39314</v>
      </c>
      <c r="B351">
        <v>2508.59</v>
      </c>
      <c r="C351">
        <f t="shared" si="15"/>
        <v>1.4211406649820343E-3</v>
      </c>
      <c r="D351" s="18">
        <f t="shared" si="16"/>
        <v>2.0568590338688081E-4</v>
      </c>
      <c r="E351" s="18">
        <f t="shared" si="17"/>
        <v>8.4793412406009594</v>
      </c>
    </row>
    <row r="352" spans="1:5" x14ac:dyDescent="0.25">
      <c r="A352" s="17">
        <v>39315</v>
      </c>
      <c r="B352">
        <v>2521.3000000000002</v>
      </c>
      <c r="C352">
        <f t="shared" si="15"/>
        <v>5.0665911926620275E-3</v>
      </c>
      <c r="D352" s="18">
        <f t="shared" si="16"/>
        <v>1.8921193925266124E-4</v>
      </c>
      <c r="E352" s="18">
        <f t="shared" si="17"/>
        <v>8.4369729975754204</v>
      </c>
    </row>
    <row r="353" spans="1:5" x14ac:dyDescent="0.25">
      <c r="A353" s="17">
        <v>39316</v>
      </c>
      <c r="B353">
        <v>2552.8000000000002</v>
      </c>
      <c r="C353">
        <f t="shared" si="15"/>
        <v>1.2493554912148494E-2</v>
      </c>
      <c r="D353" s="18">
        <f t="shared" si="16"/>
        <v>1.7634009788503754E-4</v>
      </c>
      <c r="E353" s="18">
        <f t="shared" si="17"/>
        <v>7.757937679054403</v>
      </c>
    </row>
    <row r="354" spans="1:5" x14ac:dyDescent="0.25">
      <c r="A354" s="17">
        <v>39317</v>
      </c>
      <c r="B354">
        <v>2541.6999999999998</v>
      </c>
      <c r="C354">
        <f t="shared" si="15"/>
        <v>-4.3481667188970397E-3</v>
      </c>
      <c r="D354" s="18">
        <f t="shared" si="16"/>
        <v>1.7550353120055308E-4</v>
      </c>
      <c r="E354" s="18">
        <f t="shared" si="17"/>
        <v>8.5401239106537865</v>
      </c>
    </row>
    <row r="355" spans="1:5" x14ac:dyDescent="0.25">
      <c r="A355" s="17">
        <v>39318</v>
      </c>
      <c r="B355">
        <v>2576.69</v>
      </c>
      <c r="C355">
        <f t="shared" si="15"/>
        <v>1.3766376834402266E-2</v>
      </c>
      <c r="D355" s="18">
        <f t="shared" si="16"/>
        <v>1.6345082296168558E-4</v>
      </c>
      <c r="E355" s="18">
        <f t="shared" si="17"/>
        <v>7.5595479342888234</v>
      </c>
    </row>
    <row r="356" spans="1:5" x14ac:dyDescent="0.25">
      <c r="A356" s="17">
        <v>39321</v>
      </c>
      <c r="B356">
        <v>2561.25</v>
      </c>
      <c r="C356">
        <f t="shared" si="15"/>
        <v>-5.9921837706515156E-3</v>
      </c>
      <c r="D356" s="18">
        <f t="shared" si="16"/>
        <v>1.66661559877036E-4</v>
      </c>
      <c r="E356" s="18">
        <f t="shared" si="17"/>
        <v>8.4841011900006347</v>
      </c>
    </row>
    <row r="357" spans="1:5" x14ac:dyDescent="0.25">
      <c r="A357" s="17">
        <v>39322</v>
      </c>
      <c r="B357">
        <v>2500.64</v>
      </c>
      <c r="C357">
        <f t="shared" si="15"/>
        <v>-2.3664226451927818E-2</v>
      </c>
      <c r="D357" s="18">
        <f t="shared" si="16"/>
        <v>1.5689688015971059E-4</v>
      </c>
      <c r="E357" s="18">
        <f t="shared" si="17"/>
        <v>5.1907264424175388</v>
      </c>
    </row>
    <row r="358" spans="1:5" x14ac:dyDescent="0.25">
      <c r="A358" s="17">
        <v>39323</v>
      </c>
      <c r="B358">
        <v>2563.16</v>
      </c>
      <c r="C358">
        <f t="shared" si="15"/>
        <v>2.5001599590504825E-2</v>
      </c>
      <c r="D358" s="18">
        <f t="shared" si="16"/>
        <v>1.9128339054494669E-4</v>
      </c>
      <c r="E358" s="18">
        <f t="shared" si="17"/>
        <v>5.2939329787338458</v>
      </c>
    </row>
    <row r="359" spans="1:5" x14ac:dyDescent="0.25">
      <c r="A359" s="17">
        <v>39324</v>
      </c>
      <c r="B359">
        <v>2565.3000000000002</v>
      </c>
      <c r="C359">
        <f t="shared" si="15"/>
        <v>8.3490691178089835E-4</v>
      </c>
      <c r="D359" s="18">
        <f t="shared" si="16"/>
        <v>2.2757878600271759E-4</v>
      </c>
      <c r="E359" s="18">
        <f t="shared" si="17"/>
        <v>8.3849510861891599</v>
      </c>
    </row>
    <row r="360" spans="1:5" x14ac:dyDescent="0.25">
      <c r="A360" s="17">
        <v>39325</v>
      </c>
      <c r="B360">
        <v>2596.36</v>
      </c>
      <c r="C360">
        <f t="shared" si="15"/>
        <v>1.2107745682766126E-2</v>
      </c>
      <c r="D360" s="18">
        <f t="shared" si="16"/>
        <v>2.0879789093060041E-4</v>
      </c>
      <c r="E360" s="18">
        <f t="shared" si="17"/>
        <v>7.7720413780993258</v>
      </c>
    </row>
    <row r="361" spans="1:5" x14ac:dyDescent="0.25">
      <c r="A361" s="17">
        <v>39329</v>
      </c>
      <c r="B361">
        <v>2630.24</v>
      </c>
      <c r="C361">
        <f t="shared" si="15"/>
        <v>1.3049037883806427E-2</v>
      </c>
      <c r="D361" s="18">
        <f t="shared" si="16"/>
        <v>2.0392081249901703E-4</v>
      </c>
      <c r="E361" s="18">
        <f t="shared" si="17"/>
        <v>7.6627615947787975</v>
      </c>
    </row>
    <row r="362" spans="1:5" x14ac:dyDescent="0.25">
      <c r="A362" s="17">
        <v>39330</v>
      </c>
      <c r="B362">
        <v>2605.9499999999998</v>
      </c>
      <c r="C362">
        <f t="shared" si="15"/>
        <v>-9.2348987164669258E-3</v>
      </c>
      <c r="D362" s="18">
        <f t="shared" si="16"/>
        <v>2.0148396414595133E-4</v>
      </c>
      <c r="E362" s="18">
        <f t="shared" si="17"/>
        <v>8.0865246236960857</v>
      </c>
    </row>
    <row r="363" spans="1:5" x14ac:dyDescent="0.25">
      <c r="A363" s="17">
        <v>39331</v>
      </c>
      <c r="B363">
        <v>2614.3200000000002</v>
      </c>
      <c r="C363">
        <f t="shared" si="15"/>
        <v>3.2118805042308358E-3</v>
      </c>
      <c r="D363" s="18">
        <f t="shared" si="16"/>
        <v>1.9229055018468594E-4</v>
      </c>
      <c r="E363" s="18">
        <f t="shared" si="17"/>
        <v>8.5028541482289235</v>
      </c>
    </row>
    <row r="364" spans="1:5" x14ac:dyDescent="0.25">
      <c r="A364" s="17">
        <v>39332</v>
      </c>
      <c r="B364">
        <v>2565.6999999999998</v>
      </c>
      <c r="C364">
        <f t="shared" si="15"/>
        <v>-1.8597570305089028E-2</v>
      </c>
      <c r="D364" s="18">
        <f t="shared" si="16"/>
        <v>1.7784485459767705E-4</v>
      </c>
      <c r="E364" s="18">
        <f t="shared" si="17"/>
        <v>6.6898161519728925</v>
      </c>
    </row>
    <row r="365" spans="1:5" x14ac:dyDescent="0.25">
      <c r="A365" s="17">
        <v>39335</v>
      </c>
      <c r="B365">
        <v>2559.11</v>
      </c>
      <c r="C365">
        <f t="shared" si="15"/>
        <v>-2.568499824609148E-3</v>
      </c>
      <c r="D365" s="18">
        <f t="shared" si="16"/>
        <v>1.9249003164317879E-4</v>
      </c>
      <c r="E365" s="18">
        <f t="shared" si="17"/>
        <v>8.52119329058152</v>
      </c>
    </row>
    <row r="366" spans="1:5" x14ac:dyDescent="0.25">
      <c r="A366" s="17">
        <v>39336</v>
      </c>
      <c r="B366">
        <v>2597.4699999999998</v>
      </c>
      <c r="C366">
        <f t="shared" si="15"/>
        <v>1.4989586223335329E-2</v>
      </c>
      <c r="D366" s="18">
        <f t="shared" si="16"/>
        <v>1.7771796448183032E-4</v>
      </c>
      <c r="E366" s="18">
        <f t="shared" si="17"/>
        <v>7.3710190769386141</v>
      </c>
    </row>
    <row r="367" spans="1:5" x14ac:dyDescent="0.25">
      <c r="A367" s="17">
        <v>39337</v>
      </c>
      <c r="B367">
        <v>2592.0700000000002</v>
      </c>
      <c r="C367">
        <f t="shared" si="15"/>
        <v>-2.0789460513498275E-3</v>
      </c>
      <c r="D367" s="18">
        <f t="shared" si="16"/>
        <v>1.823937550690333E-4</v>
      </c>
      <c r="E367" s="18">
        <f t="shared" si="17"/>
        <v>8.5856466402641693</v>
      </c>
    </row>
    <row r="368" spans="1:5" x14ac:dyDescent="0.25">
      <c r="A368" s="17">
        <v>39338</v>
      </c>
      <c r="B368">
        <v>2601.06</v>
      </c>
      <c r="C368">
        <f t="shared" si="15"/>
        <v>3.4682705328173162E-3</v>
      </c>
      <c r="D368" s="18">
        <f t="shared" si="16"/>
        <v>1.6844791390275329E-4</v>
      </c>
      <c r="E368" s="18">
        <f t="shared" si="17"/>
        <v>8.6174737647381168</v>
      </c>
    </row>
    <row r="369" spans="1:5" x14ac:dyDescent="0.25">
      <c r="A369" s="17">
        <v>39339</v>
      </c>
      <c r="B369">
        <v>2602.1799999999998</v>
      </c>
      <c r="C369">
        <f t="shared" si="15"/>
        <v>4.3059368103768881E-4</v>
      </c>
      <c r="D369" s="18">
        <f t="shared" si="16"/>
        <v>1.5653703737841343E-4</v>
      </c>
      <c r="E369" s="18">
        <f t="shared" si="17"/>
        <v>8.7610334614310919</v>
      </c>
    </row>
    <row r="370" spans="1:5" x14ac:dyDescent="0.25">
      <c r="A370" s="17">
        <v>39342</v>
      </c>
      <c r="B370">
        <v>2581.66</v>
      </c>
      <c r="C370">
        <f t="shared" si="15"/>
        <v>-7.8856958396421404E-3</v>
      </c>
      <c r="D370" s="18">
        <f t="shared" si="16"/>
        <v>1.4484639645425719E-4</v>
      </c>
      <c r="E370" s="18">
        <f t="shared" si="17"/>
        <v>8.4105253834362372</v>
      </c>
    </row>
    <row r="371" spans="1:5" x14ac:dyDescent="0.25">
      <c r="A371" s="17">
        <v>39343</v>
      </c>
      <c r="B371">
        <v>2651.66</v>
      </c>
      <c r="C371">
        <f t="shared" si="15"/>
        <v>2.7114337286861943E-2</v>
      </c>
      <c r="D371" s="18">
        <f t="shared" si="16"/>
        <v>1.3943649431164221E-4</v>
      </c>
      <c r="E371" s="18">
        <f t="shared" si="17"/>
        <v>3.6053412691621878</v>
      </c>
    </row>
    <row r="372" spans="1:5" x14ac:dyDescent="0.25">
      <c r="A372" s="17">
        <v>39344</v>
      </c>
      <c r="B372">
        <v>2666.48</v>
      </c>
      <c r="C372">
        <f t="shared" si="15"/>
        <v>5.5889518264031456E-3</v>
      </c>
      <c r="D372" s="18">
        <f t="shared" si="16"/>
        <v>1.9000705452866155E-4</v>
      </c>
      <c r="E372" s="18">
        <f t="shared" si="17"/>
        <v>8.4040534480148334</v>
      </c>
    </row>
    <row r="373" spans="1:5" x14ac:dyDescent="0.25">
      <c r="A373" s="17">
        <v>39345</v>
      </c>
      <c r="B373">
        <v>2654.29</v>
      </c>
      <c r="C373">
        <f t="shared" si="15"/>
        <v>-4.5715700099007136E-3</v>
      </c>
      <c r="D373" s="18">
        <f t="shared" si="16"/>
        <v>1.7751387714550119E-4</v>
      </c>
      <c r="E373" s="18">
        <f t="shared" si="17"/>
        <v>8.5187287087127359</v>
      </c>
    </row>
    <row r="374" spans="1:5" x14ac:dyDescent="0.25">
      <c r="A374" s="17">
        <v>39346</v>
      </c>
      <c r="B374">
        <v>2671.22</v>
      </c>
      <c r="C374">
        <f t="shared" si="15"/>
        <v>6.3783535333365371E-3</v>
      </c>
      <c r="D374" s="18">
        <f t="shared" si="16"/>
        <v>1.6542348023869602E-4</v>
      </c>
      <c r="E374" s="18">
        <f t="shared" si="17"/>
        <v>8.4610670053615173</v>
      </c>
    </row>
    <row r="375" spans="1:5" x14ac:dyDescent="0.25">
      <c r="A375" s="17">
        <v>39349</v>
      </c>
      <c r="B375">
        <v>2667.95</v>
      </c>
      <c r="C375">
        <f t="shared" si="15"/>
        <v>-1.2241597472315952E-3</v>
      </c>
      <c r="D375" s="18">
        <f t="shared" si="16"/>
        <v>1.5617660699585048E-4</v>
      </c>
      <c r="E375" s="18">
        <f t="shared" si="17"/>
        <v>8.7549277584942988</v>
      </c>
    </row>
    <row r="376" spans="1:5" x14ac:dyDescent="0.25">
      <c r="A376" s="17">
        <v>39350</v>
      </c>
      <c r="B376">
        <v>2683.45</v>
      </c>
      <c r="C376">
        <f t="shared" si="15"/>
        <v>5.8097040799115433E-3</v>
      </c>
      <c r="D376" s="18">
        <f t="shared" si="16"/>
        <v>1.4463032100532904E-4</v>
      </c>
      <c r="E376" s="18">
        <f t="shared" si="17"/>
        <v>8.6079576213344797</v>
      </c>
    </row>
    <row r="377" spans="1:5" x14ac:dyDescent="0.25">
      <c r="A377" s="17">
        <v>39351</v>
      </c>
      <c r="B377">
        <v>2699.03</v>
      </c>
      <c r="C377">
        <f t="shared" si="15"/>
        <v>5.8059587471353605E-3</v>
      </c>
      <c r="D377" s="18">
        <f t="shared" si="16"/>
        <v>1.3690011956712987E-4</v>
      </c>
      <c r="E377" s="18">
        <f t="shared" si="17"/>
        <v>8.6500271952879082</v>
      </c>
    </row>
    <row r="378" spans="1:5" x14ac:dyDescent="0.25">
      <c r="A378" s="17">
        <v>39352</v>
      </c>
      <c r="B378">
        <v>2709.59</v>
      </c>
      <c r="C378">
        <f t="shared" si="15"/>
        <v>3.9125167189693871E-3</v>
      </c>
      <c r="D378" s="18">
        <f t="shared" si="16"/>
        <v>1.299424260210471E-4</v>
      </c>
      <c r="E378" s="18">
        <f t="shared" si="17"/>
        <v>8.8306147012674145</v>
      </c>
    </row>
    <row r="379" spans="1:5" x14ac:dyDescent="0.25">
      <c r="A379" s="17">
        <v>39353</v>
      </c>
      <c r="B379">
        <v>2701.5</v>
      </c>
      <c r="C379">
        <f t="shared" si="15"/>
        <v>-2.9856915621921196E-3</v>
      </c>
      <c r="D379" s="18">
        <f t="shared" si="16"/>
        <v>1.2216748912847715E-4</v>
      </c>
      <c r="E379" s="18">
        <f t="shared" si="17"/>
        <v>8.9371492921546842</v>
      </c>
    </row>
    <row r="380" spans="1:5" x14ac:dyDescent="0.25">
      <c r="A380" s="17">
        <v>39356</v>
      </c>
      <c r="B380">
        <v>2740.99</v>
      </c>
      <c r="C380">
        <f t="shared" si="15"/>
        <v>1.4617804923190739E-2</v>
      </c>
      <c r="D380" s="18">
        <f t="shared" si="16"/>
        <v>1.1464648842020707E-4</v>
      </c>
      <c r="E380" s="18">
        <f t="shared" si="17"/>
        <v>7.209838898547015</v>
      </c>
    </row>
    <row r="381" spans="1:5" x14ac:dyDescent="0.25">
      <c r="A381" s="17">
        <v>39357</v>
      </c>
      <c r="B381">
        <v>2747.11</v>
      </c>
      <c r="C381">
        <f t="shared" si="15"/>
        <v>2.2327699116014088E-3</v>
      </c>
      <c r="D381" s="18">
        <f t="shared" si="16"/>
        <v>1.2474776672179015E-4</v>
      </c>
      <c r="E381" s="18">
        <f t="shared" si="17"/>
        <v>8.9492539942516895</v>
      </c>
    </row>
    <row r="382" spans="1:5" x14ac:dyDescent="0.25">
      <c r="A382" s="17">
        <v>39358</v>
      </c>
      <c r="B382">
        <v>2729.43</v>
      </c>
      <c r="C382">
        <f t="shared" si="15"/>
        <v>-6.4358544069950934E-3</v>
      </c>
      <c r="D382" s="18">
        <f t="shared" si="16"/>
        <v>1.1664406168653753E-4</v>
      </c>
      <c r="E382" s="18">
        <f t="shared" si="17"/>
        <v>8.7012841910936167</v>
      </c>
    </row>
    <row r="383" spans="1:5" x14ac:dyDescent="0.25">
      <c r="A383" s="17">
        <v>39359</v>
      </c>
      <c r="B383">
        <v>2733.57</v>
      </c>
      <c r="C383">
        <f t="shared" si="15"/>
        <v>1.5168002110331929E-3</v>
      </c>
      <c r="D383" s="18">
        <f t="shared" si="16"/>
        <v>1.123552060328722E-4</v>
      </c>
      <c r="E383" s="18">
        <f t="shared" si="17"/>
        <v>9.0733683533766083</v>
      </c>
    </row>
    <row r="384" spans="1:5" x14ac:dyDescent="0.25">
      <c r="A384" s="17">
        <v>39360</v>
      </c>
      <c r="B384">
        <v>2780.32</v>
      </c>
      <c r="C384">
        <f t="shared" si="15"/>
        <v>1.7102177738269001E-2</v>
      </c>
      <c r="D384" s="18">
        <f t="shared" si="16"/>
        <v>1.0527454390524484E-4</v>
      </c>
      <c r="E384" s="18">
        <f t="shared" si="17"/>
        <v>6.3806368449981754</v>
      </c>
    </row>
    <row r="385" spans="1:5" x14ac:dyDescent="0.25">
      <c r="A385" s="17">
        <v>39363</v>
      </c>
      <c r="B385">
        <v>2787.37</v>
      </c>
      <c r="C385">
        <f t="shared" si="15"/>
        <v>2.5356793462622024E-3</v>
      </c>
      <c r="D385" s="18">
        <f t="shared" si="16"/>
        <v>1.2280808843447621E-4</v>
      </c>
      <c r="E385" s="18">
        <f t="shared" si="17"/>
        <v>8.9525322520090569</v>
      </c>
    </row>
    <row r="386" spans="1:5" x14ac:dyDescent="0.25">
      <c r="A386" s="17">
        <v>39364</v>
      </c>
      <c r="B386">
        <v>2803.91</v>
      </c>
      <c r="C386">
        <f t="shared" si="15"/>
        <v>5.9339090253536361E-3</v>
      </c>
      <c r="D386" s="18">
        <f t="shared" si="16"/>
        <v>1.1501810222403309E-4</v>
      </c>
      <c r="E386" s="18">
        <f t="shared" si="17"/>
        <v>8.7642842090508282</v>
      </c>
    </row>
    <row r="387" spans="1:5" x14ac:dyDescent="0.25">
      <c r="A387" s="17">
        <v>39365</v>
      </c>
      <c r="B387">
        <v>2811.61</v>
      </c>
      <c r="C387">
        <f t="shared" si="15"/>
        <v>2.7461651764857905E-3</v>
      </c>
      <c r="D387" s="18">
        <f t="shared" si="16"/>
        <v>1.1038103869852054E-4</v>
      </c>
      <c r="E387" s="18">
        <f t="shared" si="17"/>
        <v>9.0432504629308124</v>
      </c>
    </row>
    <row r="388" spans="1:5" x14ac:dyDescent="0.25">
      <c r="A388" s="17">
        <v>39366</v>
      </c>
      <c r="B388">
        <v>2772.2</v>
      </c>
      <c r="C388">
        <f t="shared" si="15"/>
        <v>-1.401688000825161E-2</v>
      </c>
      <c r="D388" s="18">
        <f t="shared" si="16"/>
        <v>1.0393027348362815E-4</v>
      </c>
      <c r="E388" s="18">
        <f t="shared" si="17"/>
        <v>7.2813601552121234</v>
      </c>
    </row>
    <row r="389" spans="1:5" x14ac:dyDescent="0.25">
      <c r="A389" s="17">
        <v>39367</v>
      </c>
      <c r="B389">
        <v>2805.68</v>
      </c>
      <c r="C389">
        <f t="shared" si="15"/>
        <v>1.2077050717841433E-2</v>
      </c>
      <c r="D389" s="18">
        <f t="shared" si="16"/>
        <v>1.1369001345768029E-4</v>
      </c>
      <c r="E389" s="18">
        <f t="shared" si="17"/>
        <v>7.7991153279032037</v>
      </c>
    </row>
    <row r="390" spans="1:5" x14ac:dyDescent="0.25">
      <c r="A390" s="17">
        <v>39370</v>
      </c>
      <c r="B390">
        <v>2780.05</v>
      </c>
      <c r="C390">
        <f t="shared" ref="C390:C453" si="18">(B390-B389)/B389</f>
        <v>-9.1350403467250919E-3</v>
      </c>
      <c r="D390" s="18">
        <f t="shared" ref="D390:D453" si="19">$H$5+C389*C389*$H$6+D389*$H$7</f>
        <v>1.183003610921923E-4</v>
      </c>
      <c r="E390" s="18">
        <f t="shared" ref="E390:E453" si="20">-LN(D390)-C390*C390/D390</f>
        <v>8.3368846862711621</v>
      </c>
    </row>
    <row r="391" spans="1:5" x14ac:dyDescent="0.25">
      <c r="A391" s="17">
        <v>39371</v>
      </c>
      <c r="B391">
        <v>2763.91</v>
      </c>
      <c r="C391">
        <f t="shared" si="18"/>
        <v>-5.8056509775005222E-3</v>
      </c>
      <c r="D391" s="18">
        <f t="shared" si="19"/>
        <v>1.1730725329353288E-4</v>
      </c>
      <c r="E391" s="18">
        <f t="shared" si="20"/>
        <v>8.7633866098737663</v>
      </c>
    </row>
    <row r="392" spans="1:5" x14ac:dyDescent="0.25">
      <c r="A392" s="17">
        <v>39372</v>
      </c>
      <c r="B392">
        <v>2792.67</v>
      </c>
      <c r="C392">
        <f t="shared" si="18"/>
        <v>1.0405548661135935E-2</v>
      </c>
      <c r="D392" s="18">
        <f t="shared" si="19"/>
        <v>1.1231633659839004E-4</v>
      </c>
      <c r="E392" s="18">
        <f t="shared" si="20"/>
        <v>8.1301690247520551</v>
      </c>
    </row>
    <row r="393" spans="1:5" x14ac:dyDescent="0.25">
      <c r="A393" s="17">
        <v>39373</v>
      </c>
      <c r="B393">
        <v>2799.31</v>
      </c>
      <c r="C393">
        <f t="shared" si="18"/>
        <v>2.3776529271270406E-3</v>
      </c>
      <c r="D393" s="18">
        <f t="shared" si="19"/>
        <v>1.1396904196529827E-4</v>
      </c>
      <c r="E393" s="18">
        <f t="shared" si="20"/>
        <v>9.0299804707833893</v>
      </c>
    </row>
    <row r="394" spans="1:5" x14ac:dyDescent="0.25">
      <c r="A394" s="17">
        <v>39374</v>
      </c>
      <c r="B394">
        <v>2725.16</v>
      </c>
      <c r="C394">
        <f t="shared" si="18"/>
        <v>-2.6488670422354112E-2</v>
      </c>
      <c r="D394" s="18">
        <f t="shared" si="19"/>
        <v>1.0700251488168299E-4</v>
      </c>
      <c r="E394" s="18">
        <f t="shared" si="20"/>
        <v>2.5853388757087439</v>
      </c>
    </row>
    <row r="395" spans="1:5" x14ac:dyDescent="0.25">
      <c r="A395" s="17">
        <v>39377</v>
      </c>
      <c r="B395">
        <v>2753.93</v>
      </c>
      <c r="C395">
        <f t="shared" si="18"/>
        <v>1.0557178294118504E-2</v>
      </c>
      <c r="D395" s="18">
        <f t="shared" si="19"/>
        <v>1.5806676284045297E-4</v>
      </c>
      <c r="E395" s="18">
        <f t="shared" si="20"/>
        <v>8.0473858583992168</v>
      </c>
    </row>
    <row r="396" spans="1:5" x14ac:dyDescent="0.25">
      <c r="A396" s="17">
        <v>39378</v>
      </c>
      <c r="B396">
        <v>2799.26</v>
      </c>
      <c r="C396">
        <f t="shared" si="18"/>
        <v>1.6460113365263599E-2</v>
      </c>
      <c r="D396" s="18">
        <f t="shared" si="19"/>
        <v>1.5538807669253555E-4</v>
      </c>
      <c r="E396" s="18">
        <f t="shared" si="20"/>
        <v>7.0259804638942365</v>
      </c>
    </row>
    <row r="397" spans="1:5" x14ac:dyDescent="0.25">
      <c r="A397" s="17">
        <v>39379</v>
      </c>
      <c r="B397">
        <v>2774.76</v>
      </c>
      <c r="C397">
        <f t="shared" si="18"/>
        <v>-8.7523131113222772E-3</v>
      </c>
      <c r="D397" s="18">
        <f t="shared" si="19"/>
        <v>1.6611528742185372E-4</v>
      </c>
      <c r="E397" s="18">
        <f t="shared" si="20"/>
        <v>8.2416850096062166</v>
      </c>
    </row>
    <row r="398" spans="1:5" x14ac:dyDescent="0.25">
      <c r="A398" s="17">
        <v>39380</v>
      </c>
      <c r="B398">
        <v>2750.86</v>
      </c>
      <c r="C398">
        <f t="shared" si="18"/>
        <v>-8.6133575516441387E-3</v>
      </c>
      <c r="D398" s="18">
        <f t="shared" si="19"/>
        <v>1.5975776516333496E-4</v>
      </c>
      <c r="E398" s="18">
        <f t="shared" si="20"/>
        <v>8.2774617340529861</v>
      </c>
    </row>
    <row r="399" spans="1:5" x14ac:dyDescent="0.25">
      <c r="A399" s="17">
        <v>39381</v>
      </c>
      <c r="B399">
        <v>2804.19</v>
      </c>
      <c r="C399">
        <f t="shared" si="18"/>
        <v>1.9386664534000248E-2</v>
      </c>
      <c r="D399" s="18">
        <f t="shared" si="19"/>
        <v>1.5383975024623863E-4</v>
      </c>
      <c r="E399" s="18">
        <f t="shared" si="20"/>
        <v>6.3365194394695745</v>
      </c>
    </row>
    <row r="400" spans="1:5" x14ac:dyDescent="0.25">
      <c r="A400" s="17">
        <v>39384</v>
      </c>
      <c r="B400">
        <v>2817.44</v>
      </c>
      <c r="C400">
        <f t="shared" si="18"/>
        <v>4.7250721242141219E-3</v>
      </c>
      <c r="D400" s="18">
        <f t="shared" si="19"/>
        <v>1.7336395464442737E-4</v>
      </c>
      <c r="E400" s="18">
        <f t="shared" si="20"/>
        <v>8.5313345253328929</v>
      </c>
    </row>
    <row r="401" spans="1:5" x14ac:dyDescent="0.25">
      <c r="A401" s="17">
        <v>39385</v>
      </c>
      <c r="B401">
        <v>2816.71</v>
      </c>
      <c r="C401">
        <f t="shared" si="18"/>
        <v>-2.5910045999205596E-4</v>
      </c>
      <c r="D401" s="18">
        <f t="shared" si="19"/>
        <v>1.6180774964803354E-4</v>
      </c>
      <c r="E401" s="18">
        <f t="shared" si="20"/>
        <v>8.7286867641214929</v>
      </c>
    </row>
    <row r="402" spans="1:5" x14ac:dyDescent="0.25">
      <c r="A402" s="17">
        <v>39386</v>
      </c>
      <c r="B402">
        <v>2859.12</v>
      </c>
      <c r="C402">
        <f t="shared" si="18"/>
        <v>1.5056573094141695E-2</v>
      </c>
      <c r="D402" s="18">
        <f t="shared" si="19"/>
        <v>1.4957820043768661E-4</v>
      </c>
      <c r="E402" s="18">
        <f t="shared" si="20"/>
        <v>7.2920934098209012</v>
      </c>
    </row>
    <row r="403" spans="1:5" x14ac:dyDescent="0.25">
      <c r="A403" s="17">
        <v>39387</v>
      </c>
      <c r="B403">
        <v>2794.83</v>
      </c>
      <c r="C403">
        <f t="shared" si="18"/>
        <v>-2.2485939729707031E-2</v>
      </c>
      <c r="D403" s="18">
        <f t="shared" si="19"/>
        <v>1.5724493997257795E-4</v>
      </c>
      <c r="E403" s="18">
        <f t="shared" si="20"/>
        <v>5.5422288558915014</v>
      </c>
    </row>
    <row r="404" spans="1:5" x14ac:dyDescent="0.25">
      <c r="A404" s="17">
        <v>39388</v>
      </c>
      <c r="B404">
        <v>2810.38</v>
      </c>
      <c r="C404">
        <f t="shared" si="18"/>
        <v>5.5638446703377958E-3</v>
      </c>
      <c r="D404" s="18">
        <f t="shared" si="19"/>
        <v>1.8711721336508487E-4</v>
      </c>
      <c r="E404" s="18">
        <f t="shared" si="20"/>
        <v>8.4183369540918864</v>
      </c>
    </row>
    <row r="405" spans="1:5" x14ac:dyDescent="0.25">
      <c r="A405" s="17">
        <v>39391</v>
      </c>
      <c r="B405">
        <v>2795.18</v>
      </c>
      <c r="C405">
        <f t="shared" si="18"/>
        <v>-5.4085212675866867E-3</v>
      </c>
      <c r="D405" s="18">
        <f t="shared" si="19"/>
        <v>1.7489110259230888E-4</v>
      </c>
      <c r="E405" s="18">
        <f t="shared" si="20"/>
        <v>8.4840880979580078</v>
      </c>
    </row>
    <row r="406" spans="1:5" x14ac:dyDescent="0.25">
      <c r="A406" s="17">
        <v>39392</v>
      </c>
      <c r="B406">
        <v>2825.18</v>
      </c>
      <c r="C406">
        <f t="shared" si="18"/>
        <v>1.0732761396403809E-2</v>
      </c>
      <c r="D406" s="18">
        <f t="shared" si="19"/>
        <v>1.6375207501370884E-4</v>
      </c>
      <c r="E406" s="18">
        <f t="shared" si="20"/>
        <v>8.0137023093142776</v>
      </c>
    </row>
    <row r="407" spans="1:5" x14ac:dyDescent="0.25">
      <c r="A407" s="17">
        <v>39393</v>
      </c>
      <c r="B407">
        <v>2748.76</v>
      </c>
      <c r="C407">
        <f t="shared" si="18"/>
        <v>-2.7049603919042191E-2</v>
      </c>
      <c r="D407" s="18">
        <f t="shared" si="19"/>
        <v>1.6081052192097652E-4</v>
      </c>
      <c r="E407" s="18">
        <f t="shared" si="20"/>
        <v>4.1853260702588582</v>
      </c>
    </row>
    <row r="408" spans="1:5" x14ac:dyDescent="0.25">
      <c r="A408" s="17">
        <v>39394</v>
      </c>
      <c r="B408">
        <v>2696</v>
      </c>
      <c r="C408">
        <f t="shared" si="18"/>
        <v>-1.9194109343849668E-2</v>
      </c>
      <c r="D408" s="18">
        <f t="shared" si="19"/>
        <v>2.0894636949125522E-4</v>
      </c>
      <c r="E408" s="18">
        <f t="shared" si="20"/>
        <v>6.71023488340703</v>
      </c>
    </row>
    <row r="409" spans="1:5" x14ac:dyDescent="0.25">
      <c r="A409" s="17">
        <v>39395</v>
      </c>
      <c r="B409">
        <v>2627.94</v>
      </c>
      <c r="C409">
        <f t="shared" si="18"/>
        <v>-2.5244807121661699E-2</v>
      </c>
      <c r="D409" s="18">
        <f t="shared" si="19"/>
        <v>2.2232607356692158E-4</v>
      </c>
      <c r="E409" s="18">
        <f t="shared" si="20"/>
        <v>5.5448537740443138</v>
      </c>
    </row>
    <row r="410" spans="1:5" x14ac:dyDescent="0.25">
      <c r="A410" s="17">
        <v>39398</v>
      </c>
      <c r="B410">
        <v>2584.13</v>
      </c>
      <c r="C410">
        <f t="shared" si="18"/>
        <v>-1.667085245477444E-2</v>
      </c>
      <c r="D410" s="18">
        <f t="shared" si="19"/>
        <v>2.5651149076223311E-4</v>
      </c>
      <c r="E410" s="18">
        <f t="shared" si="20"/>
        <v>7.1848873030620135</v>
      </c>
    </row>
    <row r="411" spans="1:5" x14ac:dyDescent="0.25">
      <c r="A411" s="17">
        <v>39399</v>
      </c>
      <c r="B411">
        <v>2673.65</v>
      </c>
      <c r="C411">
        <f t="shared" si="18"/>
        <v>3.464222001215108E-2</v>
      </c>
      <c r="D411" s="18">
        <f t="shared" si="19"/>
        <v>2.5766130975787751E-4</v>
      </c>
      <c r="E411" s="18">
        <f t="shared" si="20"/>
        <v>3.6062642349942182</v>
      </c>
    </row>
    <row r="412" spans="1:5" x14ac:dyDescent="0.25">
      <c r="A412" s="17">
        <v>39400</v>
      </c>
      <c r="B412">
        <v>2644.32</v>
      </c>
      <c r="C412">
        <f t="shared" si="18"/>
        <v>-1.097002225422173E-2</v>
      </c>
      <c r="D412" s="18">
        <f t="shared" si="19"/>
        <v>3.3465733092238512E-4</v>
      </c>
      <c r="E412" s="18">
        <f t="shared" si="20"/>
        <v>7.6428075897715022</v>
      </c>
    </row>
    <row r="413" spans="1:5" x14ac:dyDescent="0.25">
      <c r="A413" s="17">
        <v>39401</v>
      </c>
      <c r="B413">
        <v>2618.5100000000002</v>
      </c>
      <c r="C413">
        <f t="shared" si="18"/>
        <v>-9.7605433533006387E-3</v>
      </c>
      <c r="D413" s="18">
        <f t="shared" si="19"/>
        <v>3.1498150557651423E-4</v>
      </c>
      <c r="E413" s="18">
        <f t="shared" si="20"/>
        <v>7.7605401243958161</v>
      </c>
    </row>
    <row r="414" spans="1:5" x14ac:dyDescent="0.25">
      <c r="A414" s="17">
        <v>39402</v>
      </c>
      <c r="B414">
        <v>2637.24</v>
      </c>
      <c r="C414">
        <f t="shared" si="18"/>
        <v>7.1529228454348323E-3</v>
      </c>
      <c r="D414" s="18">
        <f t="shared" si="19"/>
        <v>2.9521572566368272E-4</v>
      </c>
      <c r="E414" s="18">
        <f t="shared" si="20"/>
        <v>7.9544926107735732</v>
      </c>
    </row>
    <row r="415" spans="1:5" x14ac:dyDescent="0.25">
      <c r="A415" s="17">
        <v>39405</v>
      </c>
      <c r="B415">
        <v>2593.38</v>
      </c>
      <c r="C415">
        <f t="shared" si="18"/>
        <v>-1.6631023342585309E-2</v>
      </c>
      <c r="D415" s="18">
        <f t="shared" si="19"/>
        <v>2.7380140380164463E-4</v>
      </c>
      <c r="E415" s="18">
        <f t="shared" si="20"/>
        <v>7.1929193539636236</v>
      </c>
    </row>
    <row r="416" spans="1:5" x14ac:dyDescent="0.25">
      <c r="A416" s="17">
        <v>39406</v>
      </c>
      <c r="B416">
        <v>2596.81</v>
      </c>
      <c r="C416">
        <f t="shared" si="18"/>
        <v>1.3225983079995357E-3</v>
      </c>
      <c r="D416" s="18">
        <f t="shared" si="19"/>
        <v>2.7310610357915628E-4</v>
      </c>
      <c r="E416" s="18">
        <f t="shared" si="20"/>
        <v>8.1992451010651113</v>
      </c>
    </row>
    <row r="417" spans="1:5" x14ac:dyDescent="0.25">
      <c r="A417" s="17">
        <v>39407</v>
      </c>
      <c r="B417">
        <v>2562.15</v>
      </c>
      <c r="C417">
        <f t="shared" si="18"/>
        <v>-1.3347145151166183E-2</v>
      </c>
      <c r="D417" s="18">
        <f t="shared" si="19"/>
        <v>2.498410605854409E-4</v>
      </c>
      <c r="E417" s="18">
        <f t="shared" si="20"/>
        <v>7.5816471455366612</v>
      </c>
    </row>
    <row r="418" spans="1:5" x14ac:dyDescent="0.25">
      <c r="A418" s="17">
        <v>39409</v>
      </c>
      <c r="B418">
        <v>2596.6</v>
      </c>
      <c r="C418">
        <f t="shared" si="18"/>
        <v>1.3445738930195272E-2</v>
      </c>
      <c r="D418" s="18">
        <f t="shared" si="19"/>
        <v>2.4344212734342863E-4</v>
      </c>
      <c r="E418" s="18">
        <f t="shared" si="20"/>
        <v>7.5779993898716187</v>
      </c>
    </row>
    <row r="419" spans="1:5" x14ac:dyDescent="0.25">
      <c r="A419" s="17">
        <v>39412</v>
      </c>
      <c r="B419">
        <v>2540.9899999999998</v>
      </c>
      <c r="C419">
        <f t="shared" si="18"/>
        <v>-2.1416467688515801E-2</v>
      </c>
      <c r="D419" s="18">
        <f t="shared" si="19"/>
        <v>2.3790322747200353E-4</v>
      </c>
      <c r="E419" s="18">
        <f t="shared" si="20"/>
        <v>6.4156984201649854</v>
      </c>
    </row>
    <row r="420" spans="1:5" x14ac:dyDescent="0.25">
      <c r="A420" s="17">
        <v>39413</v>
      </c>
      <c r="B420">
        <v>2580.8000000000002</v>
      </c>
      <c r="C420">
        <f t="shared" si="18"/>
        <v>1.566712186982255E-2</v>
      </c>
      <c r="D420" s="18">
        <f t="shared" si="19"/>
        <v>2.5581001255123753E-4</v>
      </c>
      <c r="E420" s="18">
        <f t="shared" si="20"/>
        <v>7.31154034261173</v>
      </c>
    </row>
    <row r="421" spans="1:5" x14ac:dyDescent="0.25">
      <c r="A421" s="17">
        <v>39414</v>
      </c>
      <c r="B421">
        <v>2662.91</v>
      </c>
      <c r="C421">
        <f t="shared" si="18"/>
        <v>3.1815716057036446E-2</v>
      </c>
      <c r="D421" s="18">
        <f t="shared" si="19"/>
        <v>2.5435654277829731E-4</v>
      </c>
      <c r="E421" s="18">
        <f t="shared" si="20"/>
        <v>4.2971637718083873</v>
      </c>
    </row>
    <row r="422" spans="1:5" x14ac:dyDescent="0.25">
      <c r="A422" s="17">
        <v>39415</v>
      </c>
      <c r="B422">
        <v>2668.13</v>
      </c>
      <c r="C422">
        <f t="shared" si="18"/>
        <v>1.9602615184141615E-3</v>
      </c>
      <c r="D422" s="18">
        <f t="shared" si="19"/>
        <v>3.1621110025961739E-4</v>
      </c>
      <c r="E422" s="18">
        <f t="shared" si="20"/>
        <v>8.0469484402919278</v>
      </c>
    </row>
    <row r="423" spans="1:5" x14ac:dyDescent="0.25">
      <c r="A423" s="17">
        <v>39416</v>
      </c>
      <c r="B423">
        <v>2660.96</v>
      </c>
      <c r="C423">
        <f t="shared" si="18"/>
        <v>-2.6872753576475182E-3</v>
      </c>
      <c r="D423" s="18">
        <f t="shared" si="19"/>
        <v>2.8879086758087425E-4</v>
      </c>
      <c r="E423" s="18">
        <f t="shared" si="20"/>
        <v>8.1248019658769977</v>
      </c>
    </row>
    <row r="424" spans="1:5" x14ac:dyDescent="0.25">
      <c r="A424" s="17">
        <v>39419</v>
      </c>
      <c r="B424">
        <v>2637.13</v>
      </c>
      <c r="C424">
        <f t="shared" si="18"/>
        <v>-8.9554145872166157E-3</v>
      </c>
      <c r="D424" s="18">
        <f t="shared" si="19"/>
        <v>2.6440187676078056E-4</v>
      </c>
      <c r="E424" s="18">
        <f t="shared" si="20"/>
        <v>7.934716292965736</v>
      </c>
    </row>
    <row r="425" spans="1:5" x14ac:dyDescent="0.25">
      <c r="A425" s="17">
        <v>39420</v>
      </c>
      <c r="B425">
        <v>2619.83</v>
      </c>
      <c r="C425">
        <f t="shared" si="18"/>
        <v>-6.5601619942893151E-3</v>
      </c>
      <c r="D425" s="18">
        <f t="shared" si="19"/>
        <v>2.48472896401866E-4</v>
      </c>
      <c r="E425" s="18">
        <f t="shared" si="20"/>
        <v>8.126975902841421</v>
      </c>
    </row>
    <row r="426" spans="1:5" x14ac:dyDescent="0.25">
      <c r="A426" s="17">
        <v>39421</v>
      </c>
      <c r="B426">
        <v>2666.36</v>
      </c>
      <c r="C426">
        <f t="shared" si="18"/>
        <v>1.7760694396201357E-2</v>
      </c>
      <c r="D426" s="18">
        <f t="shared" si="19"/>
        <v>2.3108185325514227E-4</v>
      </c>
      <c r="E426" s="18">
        <f t="shared" si="20"/>
        <v>7.0076713366396426</v>
      </c>
    </row>
    <row r="427" spans="1:5" x14ac:dyDescent="0.25">
      <c r="A427" s="17">
        <v>39422</v>
      </c>
      <c r="B427">
        <v>2709.03</v>
      </c>
      <c r="C427">
        <f t="shared" si="18"/>
        <v>1.6003090355390895E-2</v>
      </c>
      <c r="D427" s="18">
        <f t="shared" si="19"/>
        <v>2.3787578405205754E-4</v>
      </c>
      <c r="E427" s="18">
        <f t="shared" si="20"/>
        <v>7.2671542355761787</v>
      </c>
    </row>
    <row r="428" spans="1:5" x14ac:dyDescent="0.25">
      <c r="A428" s="17">
        <v>39423</v>
      </c>
      <c r="B428">
        <v>2706.16</v>
      </c>
      <c r="C428">
        <f t="shared" si="18"/>
        <v>-1.0594197923243173E-3</v>
      </c>
      <c r="D428" s="18">
        <f t="shared" si="19"/>
        <v>2.3909932798238083E-4</v>
      </c>
      <c r="E428" s="18">
        <f t="shared" si="20"/>
        <v>8.3339373349748485</v>
      </c>
    </row>
    <row r="429" spans="1:5" x14ac:dyDescent="0.25">
      <c r="A429" s="17">
        <v>39426</v>
      </c>
      <c r="B429">
        <v>2718.95</v>
      </c>
      <c r="C429">
        <f t="shared" si="18"/>
        <v>4.7262541756584843E-3</v>
      </c>
      <c r="D429" s="18">
        <f t="shared" si="19"/>
        <v>2.1919683471567579E-4</v>
      </c>
      <c r="E429" s="18">
        <f t="shared" si="20"/>
        <v>8.3236344162695168</v>
      </c>
    </row>
    <row r="430" spans="1:5" x14ac:dyDescent="0.25">
      <c r="A430" s="17">
        <v>39427</v>
      </c>
      <c r="B430">
        <v>2652.35</v>
      </c>
      <c r="C430">
        <f t="shared" si="18"/>
        <v>-2.4494749811508086E-2</v>
      </c>
      <c r="D430" s="18">
        <f t="shared" si="19"/>
        <v>2.0304005174769091E-4</v>
      </c>
      <c r="E430" s="18">
        <f t="shared" si="20"/>
        <v>5.5470609269334146</v>
      </c>
    </row>
    <row r="431" spans="1:5" x14ac:dyDescent="0.25">
      <c r="A431" s="17">
        <v>39428</v>
      </c>
      <c r="B431">
        <v>2671.14</v>
      </c>
      <c r="C431">
        <f t="shared" si="18"/>
        <v>7.0842837483740696E-3</v>
      </c>
      <c r="D431" s="18">
        <f t="shared" si="19"/>
        <v>2.3608859942524443E-4</v>
      </c>
      <c r="E431" s="18">
        <f t="shared" si="20"/>
        <v>8.1387261054830393</v>
      </c>
    </row>
    <row r="432" spans="1:5" x14ac:dyDescent="0.25">
      <c r="A432" s="17">
        <v>39429</v>
      </c>
      <c r="B432">
        <v>2668.49</v>
      </c>
      <c r="C432">
        <f t="shared" si="18"/>
        <v>-9.9208577611060869E-4</v>
      </c>
      <c r="D432" s="18">
        <f t="shared" si="19"/>
        <v>2.2052998512205808E-4</v>
      </c>
      <c r="E432" s="18">
        <f t="shared" si="20"/>
        <v>8.4150138451825605</v>
      </c>
    </row>
    <row r="433" spans="1:5" x14ac:dyDescent="0.25">
      <c r="A433" s="17">
        <v>39430</v>
      </c>
      <c r="B433">
        <v>2635.74</v>
      </c>
      <c r="C433">
        <f t="shared" si="18"/>
        <v>-1.2272858433046405E-2</v>
      </c>
      <c r="D433" s="18">
        <f t="shared" si="19"/>
        <v>2.0248042538346573E-4</v>
      </c>
      <c r="E433" s="18">
        <f t="shared" si="20"/>
        <v>7.7609778817593051</v>
      </c>
    </row>
    <row r="434" spans="1:5" x14ac:dyDescent="0.25">
      <c r="A434" s="17">
        <v>39433</v>
      </c>
      <c r="B434">
        <v>2574.46</v>
      </c>
      <c r="C434">
        <f t="shared" si="18"/>
        <v>-2.3249637672911497E-2</v>
      </c>
      <c r="D434" s="18">
        <f t="shared" si="19"/>
        <v>1.9856920030011254E-4</v>
      </c>
      <c r="E434" s="18">
        <f t="shared" si="20"/>
        <v>5.8021700074334674</v>
      </c>
    </row>
    <row r="435" spans="1:5" x14ac:dyDescent="0.25">
      <c r="A435" s="17">
        <v>39434</v>
      </c>
      <c r="B435">
        <v>2596.0300000000002</v>
      </c>
      <c r="C435">
        <f t="shared" si="18"/>
        <v>8.3784560645728274E-3</v>
      </c>
      <c r="D435" s="18">
        <f t="shared" si="19"/>
        <v>2.2716976867646316E-4</v>
      </c>
      <c r="E435" s="18">
        <f t="shared" si="20"/>
        <v>8.080799437234548</v>
      </c>
    </row>
    <row r="436" spans="1:5" x14ac:dyDescent="0.25">
      <c r="A436" s="17">
        <v>39435</v>
      </c>
      <c r="B436">
        <v>2601.0100000000002</v>
      </c>
      <c r="C436">
        <f t="shared" si="18"/>
        <v>1.9183137328921537E-3</v>
      </c>
      <c r="D436" s="18">
        <f t="shared" si="19"/>
        <v>2.1415498538545944E-4</v>
      </c>
      <c r="E436" s="18">
        <f t="shared" si="20"/>
        <v>8.4316270958409287</v>
      </c>
    </row>
    <row r="437" spans="1:5" x14ac:dyDescent="0.25">
      <c r="A437" s="17">
        <v>39436</v>
      </c>
      <c r="B437">
        <v>2640.86</v>
      </c>
      <c r="C437">
        <f t="shared" si="18"/>
        <v>1.5320971468775554E-2</v>
      </c>
      <c r="D437" s="18">
        <f t="shared" si="19"/>
        <v>1.9696751103256784E-4</v>
      </c>
      <c r="E437" s="18">
        <f t="shared" si="20"/>
        <v>7.3407413815623777</v>
      </c>
    </row>
    <row r="438" spans="1:5" x14ac:dyDescent="0.25">
      <c r="A438" s="17">
        <v>39437</v>
      </c>
      <c r="B438">
        <v>2691.99</v>
      </c>
      <c r="C438">
        <f t="shared" si="18"/>
        <v>1.9361117211817231E-2</v>
      </c>
      <c r="D438" s="18">
        <f t="shared" si="19"/>
        <v>2.0053809261809047E-4</v>
      </c>
      <c r="E438" s="18">
        <f t="shared" si="20"/>
        <v>6.6452711509808351</v>
      </c>
    </row>
    <row r="439" spans="1:5" x14ac:dyDescent="0.25">
      <c r="A439" s="17">
        <v>39440</v>
      </c>
      <c r="B439">
        <v>2713.5</v>
      </c>
      <c r="C439">
        <f t="shared" si="18"/>
        <v>7.9903714352580132E-3</v>
      </c>
      <c r="D439" s="18">
        <f t="shared" si="19"/>
        <v>2.1529236742216836E-4</v>
      </c>
      <c r="E439" s="18">
        <f t="shared" si="20"/>
        <v>8.1469585695732807</v>
      </c>
    </row>
    <row r="440" spans="1:5" x14ac:dyDescent="0.25">
      <c r="A440" s="17">
        <v>39442</v>
      </c>
      <c r="B440">
        <v>2724.41</v>
      </c>
      <c r="C440">
        <f t="shared" si="18"/>
        <v>4.020637552975808E-3</v>
      </c>
      <c r="D440" s="18">
        <f t="shared" si="19"/>
        <v>2.0294676930370696E-4</v>
      </c>
      <c r="E440" s="18">
        <f t="shared" si="20"/>
        <v>8.4229128119528642</v>
      </c>
    </row>
    <row r="441" spans="1:5" x14ac:dyDescent="0.25">
      <c r="A441" s="17">
        <v>39443</v>
      </c>
      <c r="B441">
        <v>2676.79</v>
      </c>
      <c r="C441">
        <f t="shared" si="18"/>
        <v>-1.7479013804823758E-2</v>
      </c>
      <c r="D441" s="18">
        <f t="shared" si="19"/>
        <v>1.879130467423708E-4</v>
      </c>
      <c r="E441" s="18">
        <f t="shared" si="20"/>
        <v>6.9536945418780371</v>
      </c>
    </row>
    <row r="442" spans="1:5" x14ac:dyDescent="0.25">
      <c r="A442" s="17">
        <v>39444</v>
      </c>
      <c r="B442">
        <v>2674.46</v>
      </c>
      <c r="C442">
        <f t="shared" si="18"/>
        <v>-8.7044557100105998E-4</v>
      </c>
      <c r="D442" s="18">
        <f t="shared" si="19"/>
        <v>1.9822334680105925E-4</v>
      </c>
      <c r="E442" s="18">
        <f t="shared" si="20"/>
        <v>8.5222938165983901</v>
      </c>
    </row>
    <row r="443" spans="1:5" x14ac:dyDescent="0.25">
      <c r="A443" s="17">
        <v>39447</v>
      </c>
      <c r="B443">
        <v>2652.28</v>
      </c>
      <c r="C443">
        <f t="shared" si="18"/>
        <v>-8.2932629390605334E-3</v>
      </c>
      <c r="D443" s="18">
        <f t="shared" si="19"/>
        <v>1.82394651392913E-4</v>
      </c>
      <c r="E443" s="18">
        <f t="shared" si="20"/>
        <v>8.2322532261127854</v>
      </c>
    </row>
    <row r="444" spans="1:5" x14ac:dyDescent="0.25">
      <c r="A444" s="17">
        <v>39449</v>
      </c>
      <c r="B444">
        <v>2609.63</v>
      </c>
      <c r="C444">
        <f t="shared" si="18"/>
        <v>-1.6080504320810807E-2</v>
      </c>
      <c r="D444" s="18">
        <f t="shared" si="19"/>
        <v>1.7375817403391462E-4</v>
      </c>
      <c r="E444" s="18">
        <f t="shared" si="20"/>
        <v>7.1696707503075325</v>
      </c>
    </row>
    <row r="445" spans="1:5" x14ac:dyDescent="0.25">
      <c r="A445" s="17">
        <v>39450</v>
      </c>
      <c r="B445">
        <v>2602.6799999999998</v>
      </c>
      <c r="C445">
        <f t="shared" si="18"/>
        <v>-2.6632127926182149E-3</v>
      </c>
      <c r="D445" s="18">
        <f t="shared" si="19"/>
        <v>1.8162354552440043E-4</v>
      </c>
      <c r="E445" s="18">
        <f t="shared" si="20"/>
        <v>8.5745227763516514</v>
      </c>
    </row>
    <row r="446" spans="1:5" x14ac:dyDescent="0.25">
      <c r="A446" s="17">
        <v>39451</v>
      </c>
      <c r="B446">
        <v>2504.65</v>
      </c>
      <c r="C446">
        <f t="shared" si="18"/>
        <v>-3.7665022207877936E-2</v>
      </c>
      <c r="D446" s="18">
        <f t="shared" si="19"/>
        <v>1.6798326118549545E-4</v>
      </c>
      <c r="E446" s="18">
        <f t="shared" si="20"/>
        <v>0.24643633407764121</v>
      </c>
    </row>
    <row r="447" spans="1:5" x14ac:dyDescent="0.25">
      <c r="A447" s="17">
        <v>39454</v>
      </c>
      <c r="B447">
        <v>2499.46</v>
      </c>
      <c r="C447">
        <f t="shared" si="18"/>
        <v>-2.072145808795662E-3</v>
      </c>
      <c r="D447" s="18">
        <f t="shared" si="19"/>
        <v>2.7198703771808095E-4</v>
      </c>
      <c r="E447" s="18">
        <f t="shared" si="20"/>
        <v>8.1939694097040316</v>
      </c>
    </row>
    <row r="448" spans="1:5" x14ac:dyDescent="0.25">
      <c r="A448" s="17">
        <v>39455</v>
      </c>
      <c r="B448">
        <v>2440.5100000000002</v>
      </c>
      <c r="C448">
        <f t="shared" si="18"/>
        <v>-2.3585094380386092E-2</v>
      </c>
      <c r="D448" s="18">
        <f t="shared" si="19"/>
        <v>2.4904394599250363E-4</v>
      </c>
      <c r="E448" s="18">
        <f t="shared" si="20"/>
        <v>6.0643128315057755</v>
      </c>
    </row>
    <row r="449" spans="1:5" x14ac:dyDescent="0.25">
      <c r="A449" s="17">
        <v>39456</v>
      </c>
      <c r="B449">
        <v>2474.5500000000002</v>
      </c>
      <c r="C449">
        <f t="shared" si="18"/>
        <v>1.3947904331471684E-2</v>
      </c>
      <c r="D449" s="18">
        <f t="shared" si="19"/>
        <v>2.7387115045184832E-4</v>
      </c>
      <c r="E449" s="18">
        <f t="shared" si="20"/>
        <v>7.4925040446256217</v>
      </c>
    </row>
    <row r="450" spans="1:5" x14ac:dyDescent="0.25">
      <c r="A450" s="17">
        <v>39457</v>
      </c>
      <c r="B450">
        <v>2488.52</v>
      </c>
      <c r="C450">
        <f t="shared" si="18"/>
        <v>5.645470893697763E-3</v>
      </c>
      <c r="D450" s="18">
        <f t="shared" si="19"/>
        <v>2.6641039358136413E-4</v>
      </c>
      <c r="E450" s="18">
        <f t="shared" si="20"/>
        <v>8.110840104357818</v>
      </c>
    </row>
    <row r="451" spans="1:5" x14ac:dyDescent="0.25">
      <c r="A451" s="17">
        <v>39458</v>
      </c>
      <c r="B451">
        <v>2439.94</v>
      </c>
      <c r="C451">
        <f t="shared" si="18"/>
        <v>-1.9521643386430459E-2</v>
      </c>
      <c r="D451" s="18">
        <f t="shared" si="19"/>
        <v>2.4629882938656853E-4</v>
      </c>
      <c r="E451" s="18">
        <f t="shared" si="20"/>
        <v>6.761679695940841</v>
      </c>
    </row>
    <row r="452" spans="1:5" x14ac:dyDescent="0.25">
      <c r="A452" s="17">
        <v>39461</v>
      </c>
      <c r="B452">
        <v>2478.3000000000002</v>
      </c>
      <c r="C452">
        <f t="shared" si="18"/>
        <v>1.5721698074542868E-2</v>
      </c>
      <c r="D452" s="18">
        <f t="shared" si="19"/>
        <v>2.5697299693158129E-4</v>
      </c>
      <c r="E452" s="18">
        <f t="shared" si="20"/>
        <v>7.3046805469819169</v>
      </c>
    </row>
    <row r="453" spans="1:5" x14ac:dyDescent="0.25">
      <c r="A453" s="17">
        <v>39462</v>
      </c>
      <c r="B453">
        <v>2417.59</v>
      </c>
      <c r="C453">
        <f t="shared" si="18"/>
        <v>-2.4496630754953005E-2</v>
      </c>
      <c r="D453" s="18">
        <f t="shared" si="19"/>
        <v>2.5554387850426603E-4</v>
      </c>
      <c r="E453" s="18">
        <f t="shared" si="20"/>
        <v>5.9238507522500132</v>
      </c>
    </row>
    <row r="454" spans="1:5" x14ac:dyDescent="0.25">
      <c r="A454" s="17">
        <v>39463</v>
      </c>
      <c r="B454">
        <v>2394.59</v>
      </c>
      <c r="C454">
        <f t="shared" ref="C454:C517" si="21">(B454-B453)/B453</f>
        <v>-9.5136065255068056E-3</v>
      </c>
      <c r="D454" s="18">
        <f t="shared" ref="D454:D517" si="22">$H$5+C453*C453*$H$6+D453*$H$7</f>
        <v>2.8332877346453993E-4</v>
      </c>
      <c r="E454" s="18">
        <f t="shared" ref="E454:E517" si="23">-LN(D454)-C454*C454/D454</f>
        <v>7.8494549470679438</v>
      </c>
    </row>
    <row r="455" spans="1:5" x14ac:dyDescent="0.25">
      <c r="A455" s="17">
        <v>39464</v>
      </c>
      <c r="B455">
        <v>2346.9</v>
      </c>
      <c r="C455">
        <f t="shared" si="21"/>
        <v>-1.9915726700604302E-2</v>
      </c>
      <c r="D455" s="18">
        <f t="shared" si="22"/>
        <v>2.6634878860596077E-4</v>
      </c>
      <c r="E455" s="18">
        <f t="shared" si="23"/>
        <v>6.7415430919117139</v>
      </c>
    </row>
    <row r="456" spans="1:5" x14ac:dyDescent="0.25">
      <c r="A456" s="17">
        <v>39465</v>
      </c>
      <c r="B456">
        <v>2340.02</v>
      </c>
      <c r="C456">
        <f t="shared" si="21"/>
        <v>-2.9315266947889168E-3</v>
      </c>
      <c r="D456" s="18">
        <f t="shared" si="22"/>
        <v>2.762902039261841E-4</v>
      </c>
      <c r="E456" s="18">
        <f t="shared" si="23"/>
        <v>8.1629543531212025</v>
      </c>
    </row>
    <row r="457" spans="1:5" x14ac:dyDescent="0.25">
      <c r="A457" s="17">
        <v>39469</v>
      </c>
      <c r="B457">
        <v>2292.27</v>
      </c>
      <c r="C457">
        <f t="shared" si="21"/>
        <v>-2.040580849736327E-2</v>
      </c>
      <c r="D457" s="18">
        <f t="shared" si="22"/>
        <v>2.5326929498980394E-4</v>
      </c>
      <c r="E457" s="18">
        <f t="shared" si="23"/>
        <v>6.6369691817702368</v>
      </c>
    </row>
    <row r="458" spans="1:5" x14ac:dyDescent="0.25">
      <c r="A458" s="17">
        <v>39470</v>
      </c>
      <c r="B458">
        <v>2316.41</v>
      </c>
      <c r="C458">
        <f t="shared" si="21"/>
        <v>1.053104564471021E-2</v>
      </c>
      <c r="D458" s="18">
        <f t="shared" si="22"/>
        <v>2.6615161807814819E-4</v>
      </c>
      <c r="E458" s="18">
        <f t="shared" si="23"/>
        <v>7.8147536499293073</v>
      </c>
    </row>
    <row r="459" spans="1:5" x14ac:dyDescent="0.25">
      <c r="A459" s="17">
        <v>39471</v>
      </c>
      <c r="B459">
        <v>2360.92</v>
      </c>
      <c r="C459">
        <f t="shared" si="21"/>
        <v>1.9215078505100659E-2</v>
      </c>
      <c r="D459" s="18">
        <f t="shared" si="22"/>
        <v>2.5257610727337921E-4</v>
      </c>
      <c r="E459" s="18">
        <f t="shared" si="23"/>
        <v>6.8219841286564558</v>
      </c>
    </row>
    <row r="460" spans="1:5" x14ac:dyDescent="0.25">
      <c r="A460" s="17">
        <v>39472</v>
      </c>
      <c r="B460">
        <v>2326.1999999999998</v>
      </c>
      <c r="C460">
        <f t="shared" si="21"/>
        <v>-1.4706131508056289E-2</v>
      </c>
      <c r="D460" s="18">
        <f t="shared" si="22"/>
        <v>2.616418466442873E-4</v>
      </c>
      <c r="E460" s="18">
        <f t="shared" si="23"/>
        <v>7.4219448663284586</v>
      </c>
    </row>
    <row r="461" spans="1:5" x14ac:dyDescent="0.25">
      <c r="A461" s="17">
        <v>39475</v>
      </c>
      <c r="B461">
        <v>2349.91</v>
      </c>
      <c r="C461">
        <f t="shared" si="21"/>
        <v>1.0192588771386828E-2</v>
      </c>
      <c r="D461" s="18">
        <f t="shared" si="22"/>
        <v>2.5719853827972763E-4</v>
      </c>
      <c r="E461" s="18">
        <f t="shared" si="23"/>
        <v>7.8617374576566794</v>
      </c>
    </row>
    <row r="462" spans="1:5" x14ac:dyDescent="0.25">
      <c r="A462" s="17">
        <v>39476</v>
      </c>
      <c r="B462">
        <v>2358.06</v>
      </c>
      <c r="C462">
        <f t="shared" si="21"/>
        <v>3.4682179317506168E-3</v>
      </c>
      <c r="D462" s="18">
        <f t="shared" si="22"/>
        <v>2.4394412338845406E-4</v>
      </c>
      <c r="E462" s="18">
        <f t="shared" si="23"/>
        <v>8.2692627924767947</v>
      </c>
    </row>
    <row r="463" spans="1:5" x14ac:dyDescent="0.25">
      <c r="A463" s="17">
        <v>39477</v>
      </c>
      <c r="B463">
        <v>2349</v>
      </c>
      <c r="C463">
        <f t="shared" si="21"/>
        <v>-3.8421414213378564E-3</v>
      </c>
      <c r="D463" s="18">
        <f t="shared" si="22"/>
        <v>2.2445359985042351E-4</v>
      </c>
      <c r="E463" s="18">
        <f t="shared" si="23"/>
        <v>8.336072724101161</v>
      </c>
    </row>
    <row r="464" spans="1:5" x14ac:dyDescent="0.25">
      <c r="A464" s="17">
        <v>39478</v>
      </c>
      <c r="B464">
        <v>2389.86</v>
      </c>
      <c r="C464">
        <f t="shared" si="21"/>
        <v>1.7394636015325725E-2</v>
      </c>
      <c r="D464" s="18">
        <f t="shared" si="22"/>
        <v>2.0714504060131777E-4</v>
      </c>
      <c r="E464" s="18">
        <f t="shared" si="23"/>
        <v>7.0214077381741413</v>
      </c>
    </row>
    <row r="465" spans="1:5" x14ac:dyDescent="0.25">
      <c r="A465" s="17">
        <v>39479</v>
      </c>
      <c r="B465">
        <v>2413.36</v>
      </c>
      <c r="C465">
        <f t="shared" si="21"/>
        <v>9.8332119873130643E-3</v>
      </c>
      <c r="D465" s="18">
        <f t="shared" si="22"/>
        <v>2.1528211226583838E-4</v>
      </c>
      <c r="E465" s="18">
        <f t="shared" si="23"/>
        <v>7.9944200782207409</v>
      </c>
    </row>
    <row r="466" spans="1:5" x14ac:dyDescent="0.25">
      <c r="A466" s="17">
        <v>39482</v>
      </c>
      <c r="B466">
        <v>2382.85</v>
      </c>
      <c r="C466">
        <f t="shared" si="21"/>
        <v>-1.2642125501375764E-2</v>
      </c>
      <c r="D466" s="18">
        <f t="shared" si="22"/>
        <v>2.056431710544201E-4</v>
      </c>
      <c r="E466" s="18">
        <f t="shared" si="23"/>
        <v>7.712180399364275</v>
      </c>
    </row>
    <row r="467" spans="1:5" x14ac:dyDescent="0.25">
      <c r="A467" s="17">
        <v>39483</v>
      </c>
      <c r="B467">
        <v>2309.5700000000002</v>
      </c>
      <c r="C467">
        <f t="shared" si="21"/>
        <v>-3.0753089787439306E-2</v>
      </c>
      <c r="D467" s="18">
        <f t="shared" si="22"/>
        <v>2.0217227024364243E-4</v>
      </c>
      <c r="E467" s="18">
        <f t="shared" si="23"/>
        <v>3.8284366424050145</v>
      </c>
    </row>
    <row r="468" spans="1:5" x14ac:dyDescent="0.25">
      <c r="A468" s="17">
        <v>39484</v>
      </c>
      <c r="B468">
        <v>2278.75</v>
      </c>
      <c r="C468">
        <f t="shared" si="21"/>
        <v>-1.3344475378533737E-2</v>
      </c>
      <c r="D468" s="18">
        <f t="shared" si="22"/>
        <v>2.6378923004591483E-4</v>
      </c>
      <c r="E468" s="18">
        <f t="shared" si="23"/>
        <v>7.565294589176923</v>
      </c>
    </row>
    <row r="469" spans="1:5" x14ac:dyDescent="0.25">
      <c r="A469" s="17">
        <v>39485</v>
      </c>
      <c r="B469">
        <v>2293.0300000000002</v>
      </c>
      <c r="C469">
        <f t="shared" si="21"/>
        <v>6.2665935271531319E-3</v>
      </c>
      <c r="D469" s="18">
        <f t="shared" si="22"/>
        <v>2.5598406804766105E-4</v>
      </c>
      <c r="E469" s="18">
        <f t="shared" si="23"/>
        <v>8.1169866053314141</v>
      </c>
    </row>
    <row r="470" spans="1:5" x14ac:dyDescent="0.25">
      <c r="A470" s="17">
        <v>39486</v>
      </c>
      <c r="B470">
        <v>2304.85</v>
      </c>
      <c r="C470">
        <f t="shared" si="21"/>
        <v>5.1547515732457529E-3</v>
      </c>
      <c r="D470" s="18">
        <f t="shared" si="22"/>
        <v>2.375287451102653E-4</v>
      </c>
      <c r="E470" s="18">
        <f t="shared" si="23"/>
        <v>8.2333556016753278</v>
      </c>
    </row>
    <row r="471" spans="1:5" x14ac:dyDescent="0.25">
      <c r="A471" s="17">
        <v>39489</v>
      </c>
      <c r="B471">
        <v>2320.06</v>
      </c>
      <c r="C471">
        <f t="shared" si="21"/>
        <v>6.5991279258954105E-3</v>
      </c>
      <c r="D471" s="18">
        <f t="shared" si="22"/>
        <v>2.1988025381766124E-4</v>
      </c>
      <c r="E471" s="18">
        <f t="shared" si="23"/>
        <v>8.2243719798532577</v>
      </c>
    </row>
    <row r="472" spans="1:5" x14ac:dyDescent="0.25">
      <c r="A472" s="17">
        <v>39490</v>
      </c>
      <c r="B472">
        <v>2320.04</v>
      </c>
      <c r="C472">
        <f t="shared" si="21"/>
        <v>-8.6204667120599516E-6</v>
      </c>
      <c r="D472" s="18">
        <f t="shared" si="22"/>
        <v>2.0540207324178317E-4</v>
      </c>
      <c r="E472" s="18">
        <f t="shared" si="23"/>
        <v>8.490540805051042</v>
      </c>
    </row>
    <row r="473" spans="1:5" x14ac:dyDescent="0.25">
      <c r="A473" s="17">
        <v>39491</v>
      </c>
      <c r="B473">
        <v>2373.9299999999998</v>
      </c>
      <c r="C473">
        <f t="shared" si="21"/>
        <v>2.322804779227939E-2</v>
      </c>
      <c r="D473" s="18">
        <f t="shared" si="22"/>
        <v>1.887902470253966E-4</v>
      </c>
      <c r="E473" s="18">
        <f t="shared" si="23"/>
        <v>5.7169816052831592</v>
      </c>
    </row>
    <row r="474" spans="1:5" x14ac:dyDescent="0.25">
      <c r="A474" s="17">
        <v>39492</v>
      </c>
      <c r="B474">
        <v>2332.54</v>
      </c>
      <c r="C474">
        <f t="shared" si="21"/>
        <v>-1.7435223448037589E-2</v>
      </c>
      <c r="D474" s="18">
        <f t="shared" si="22"/>
        <v>2.1828993902975202E-4</v>
      </c>
      <c r="E474" s="18">
        <f t="shared" si="23"/>
        <v>7.0371026571003696</v>
      </c>
    </row>
    <row r="475" spans="1:5" x14ac:dyDescent="0.25">
      <c r="A475" s="17">
        <v>39493</v>
      </c>
      <c r="B475">
        <v>2321.8000000000002</v>
      </c>
      <c r="C475">
        <f t="shared" si="21"/>
        <v>-4.6044226465568787E-3</v>
      </c>
      <c r="D475" s="18">
        <f t="shared" si="22"/>
        <v>2.2542453983281241E-4</v>
      </c>
      <c r="E475" s="18">
        <f t="shared" si="23"/>
        <v>8.3034771751470817</v>
      </c>
    </row>
    <row r="476" spans="1:5" x14ac:dyDescent="0.25">
      <c r="A476" s="17">
        <v>39497</v>
      </c>
      <c r="B476">
        <v>2306.1999999999998</v>
      </c>
      <c r="C476">
        <f t="shared" si="21"/>
        <v>-6.718924972004635E-3</v>
      </c>
      <c r="D476" s="18">
        <f t="shared" si="22"/>
        <v>2.0854887270004355E-4</v>
      </c>
      <c r="E476" s="18">
        <f t="shared" si="23"/>
        <v>8.2588701238008912</v>
      </c>
    </row>
    <row r="477" spans="1:5" x14ac:dyDescent="0.25">
      <c r="A477" s="17">
        <v>39498</v>
      </c>
      <c r="B477">
        <v>2327.1</v>
      </c>
      <c r="C477">
        <f t="shared" si="21"/>
        <v>9.0625271008585948E-3</v>
      </c>
      <c r="D477" s="18">
        <f t="shared" si="22"/>
        <v>1.9533975559836572E-4</v>
      </c>
      <c r="E477" s="18">
        <f t="shared" si="23"/>
        <v>8.1203263365188576</v>
      </c>
    </row>
    <row r="478" spans="1:5" x14ac:dyDescent="0.25">
      <c r="A478" s="17">
        <v>39499</v>
      </c>
      <c r="B478">
        <v>2299.7800000000002</v>
      </c>
      <c r="C478">
        <f t="shared" si="21"/>
        <v>-1.1739933823213316E-2</v>
      </c>
      <c r="D478" s="18">
        <f t="shared" si="22"/>
        <v>1.86503402625068E-4</v>
      </c>
      <c r="E478" s="18">
        <f t="shared" si="23"/>
        <v>7.8480609047948588</v>
      </c>
    </row>
    <row r="479" spans="1:5" x14ac:dyDescent="0.25">
      <c r="A479" s="17">
        <v>39500</v>
      </c>
      <c r="B479">
        <v>2303.35</v>
      </c>
      <c r="C479">
        <f t="shared" si="21"/>
        <v>1.5523223960551482E-3</v>
      </c>
      <c r="D479" s="18">
        <f t="shared" si="22"/>
        <v>1.8314209909402806E-4</v>
      </c>
      <c r="E479" s="18">
        <f t="shared" si="23"/>
        <v>8.5920906395742023</v>
      </c>
    </row>
    <row r="480" spans="1:5" x14ac:dyDescent="0.25">
      <c r="A480" s="17">
        <v>39503</v>
      </c>
      <c r="B480">
        <v>2327.48</v>
      </c>
      <c r="C480">
        <f t="shared" si="21"/>
        <v>1.047604575943739E-2</v>
      </c>
      <c r="D480" s="18">
        <f t="shared" si="22"/>
        <v>1.6896360321769812E-4</v>
      </c>
      <c r="E480" s="18">
        <f t="shared" si="23"/>
        <v>8.0362936478689715</v>
      </c>
    </row>
    <row r="481" spans="1:5" x14ac:dyDescent="0.25">
      <c r="A481" s="17">
        <v>39504</v>
      </c>
      <c r="B481">
        <v>2344.9899999999998</v>
      </c>
      <c r="C481">
        <f t="shared" si="21"/>
        <v>7.5231580937321751E-3</v>
      </c>
      <c r="D481" s="18">
        <f t="shared" si="22"/>
        <v>1.6505033564388934E-4</v>
      </c>
      <c r="E481" s="18">
        <f t="shared" si="23"/>
        <v>8.3663470542232137</v>
      </c>
    </row>
    <row r="482" spans="1:5" x14ac:dyDescent="0.25">
      <c r="A482" s="17">
        <v>39505</v>
      </c>
      <c r="B482">
        <v>2353.7800000000002</v>
      </c>
      <c r="C482">
        <f t="shared" si="21"/>
        <v>3.7484168375986333E-3</v>
      </c>
      <c r="D482" s="18">
        <f t="shared" si="22"/>
        <v>1.5715185230234127E-4</v>
      </c>
      <c r="E482" s="18">
        <f t="shared" si="23"/>
        <v>8.6688900335420946</v>
      </c>
    </row>
    <row r="483" spans="1:5" x14ac:dyDescent="0.25">
      <c r="A483" s="17">
        <v>39506</v>
      </c>
      <c r="B483">
        <v>2331.5700000000002</v>
      </c>
      <c r="C483">
        <f t="shared" si="21"/>
        <v>-9.4358861066030104E-3</v>
      </c>
      <c r="D483" s="18">
        <f t="shared" si="22"/>
        <v>1.4654160601113782E-4</v>
      </c>
      <c r="E483" s="18">
        <f t="shared" si="23"/>
        <v>8.2206198210796799</v>
      </c>
    </row>
    <row r="484" spans="1:5" x14ac:dyDescent="0.25">
      <c r="A484" s="17">
        <v>39507</v>
      </c>
      <c r="B484">
        <v>2271.48</v>
      </c>
      <c r="C484">
        <f t="shared" si="21"/>
        <v>-2.5772333663582968E-2</v>
      </c>
      <c r="D484" s="18">
        <f t="shared" si="22"/>
        <v>1.4317336996235404E-4</v>
      </c>
      <c r="E484" s="18">
        <f t="shared" si="23"/>
        <v>4.2122313436992398</v>
      </c>
    </row>
    <row r="485" spans="1:5" x14ac:dyDescent="0.25">
      <c r="A485" s="17">
        <v>39510</v>
      </c>
      <c r="B485">
        <v>2258.6</v>
      </c>
      <c r="C485">
        <f t="shared" si="21"/>
        <v>-5.670311867152741E-3</v>
      </c>
      <c r="D485" s="18">
        <f t="shared" si="22"/>
        <v>1.8752240386358398E-4</v>
      </c>
      <c r="E485" s="18">
        <f t="shared" si="23"/>
        <v>8.4101530573644361</v>
      </c>
    </row>
    <row r="486" spans="1:5" x14ac:dyDescent="0.25">
      <c r="A486" s="17">
        <v>39511</v>
      </c>
      <c r="B486">
        <v>2260.2800000000002</v>
      </c>
      <c r="C486">
        <f t="shared" si="21"/>
        <v>7.4382360754462551E-4</v>
      </c>
      <c r="D486" s="18">
        <f t="shared" si="22"/>
        <v>1.7535413692590138E-4</v>
      </c>
      <c r="E486" s="18">
        <f t="shared" si="23"/>
        <v>8.6455478110130777</v>
      </c>
    </row>
    <row r="487" spans="1:5" x14ac:dyDescent="0.25">
      <c r="A487" s="17">
        <v>39512</v>
      </c>
      <c r="B487">
        <v>2272.81</v>
      </c>
      <c r="C487">
        <f t="shared" si="21"/>
        <v>5.5435609747463786E-3</v>
      </c>
      <c r="D487" s="18">
        <f t="shared" si="22"/>
        <v>1.6180461164373819E-4</v>
      </c>
      <c r="E487" s="18">
        <f t="shared" si="23"/>
        <v>8.5391940281051433</v>
      </c>
    </row>
    <row r="488" spans="1:5" x14ac:dyDescent="0.25">
      <c r="A488" s="17">
        <v>39513</v>
      </c>
      <c r="B488">
        <v>2220.5</v>
      </c>
      <c r="C488">
        <f t="shared" si="21"/>
        <v>-2.3015562233534678E-2</v>
      </c>
      <c r="D488" s="18">
        <f t="shared" si="22"/>
        <v>1.5210125961067332E-4</v>
      </c>
      <c r="E488" s="18">
        <f t="shared" si="23"/>
        <v>5.3083097831392312</v>
      </c>
    </row>
    <row r="489" spans="1:5" x14ac:dyDescent="0.25">
      <c r="A489" s="17">
        <v>39514</v>
      </c>
      <c r="B489">
        <v>2212.4899999999998</v>
      </c>
      <c r="C489">
        <f t="shared" si="21"/>
        <v>-3.6072956541320506E-3</v>
      </c>
      <c r="D489" s="18">
        <f t="shared" si="22"/>
        <v>1.8447502170152941E-4</v>
      </c>
      <c r="E489" s="18">
        <f t="shared" si="23"/>
        <v>8.5274580382381355</v>
      </c>
    </row>
    <row r="490" spans="1:5" x14ac:dyDescent="0.25">
      <c r="A490" s="17">
        <v>39517</v>
      </c>
      <c r="B490">
        <v>2169.34</v>
      </c>
      <c r="C490">
        <f t="shared" si="21"/>
        <v>-1.9502913007516255E-2</v>
      </c>
      <c r="D490" s="18">
        <f t="shared" si="22"/>
        <v>1.7103609538681458E-4</v>
      </c>
      <c r="E490" s="18">
        <f t="shared" si="23"/>
        <v>6.4497567349329934</v>
      </c>
    </row>
    <row r="491" spans="1:5" x14ac:dyDescent="0.25">
      <c r="A491" s="17">
        <v>39518</v>
      </c>
      <c r="B491">
        <v>2255.7600000000002</v>
      </c>
      <c r="C491">
        <f t="shared" si="21"/>
        <v>3.9837001115546694E-2</v>
      </c>
      <c r="D491" s="18">
        <f t="shared" si="22"/>
        <v>1.8920622942486152E-4</v>
      </c>
      <c r="E491" s="18">
        <f t="shared" si="23"/>
        <v>0.18507039784572221</v>
      </c>
    </row>
    <row r="492" spans="1:5" x14ac:dyDescent="0.25">
      <c r="A492" s="17">
        <v>39519</v>
      </c>
      <c r="B492">
        <v>2243.87</v>
      </c>
      <c r="C492">
        <f t="shared" si="21"/>
        <v>-5.2709508103700418E-3</v>
      </c>
      <c r="D492" s="18">
        <f t="shared" si="22"/>
        <v>3.0494536114424454E-4</v>
      </c>
      <c r="E492" s="18">
        <f t="shared" si="23"/>
        <v>8.004270070784127</v>
      </c>
    </row>
    <row r="493" spans="1:5" x14ac:dyDescent="0.25">
      <c r="A493" s="17">
        <v>39520</v>
      </c>
      <c r="B493">
        <v>2263.61</v>
      </c>
      <c r="C493">
        <f t="shared" si="21"/>
        <v>8.7973010914180576E-3</v>
      </c>
      <c r="D493" s="18">
        <f t="shared" si="22"/>
        <v>2.8062821396229401E-4</v>
      </c>
      <c r="E493" s="18">
        <f t="shared" si="23"/>
        <v>7.9026967904945309</v>
      </c>
    </row>
    <row r="494" spans="1:5" x14ac:dyDescent="0.25">
      <c r="A494" s="17">
        <v>39521</v>
      </c>
      <c r="B494">
        <v>2212.4899999999998</v>
      </c>
      <c r="C494">
        <f t="shared" si="21"/>
        <v>-2.2583395549586875E-2</v>
      </c>
      <c r="D494" s="18">
        <f t="shared" si="22"/>
        <v>2.6283893630891071E-4</v>
      </c>
      <c r="E494" s="18">
        <f t="shared" si="23"/>
        <v>6.3035802226769544</v>
      </c>
    </row>
    <row r="495" spans="1:5" x14ac:dyDescent="0.25">
      <c r="A495" s="17">
        <v>39524</v>
      </c>
      <c r="B495">
        <v>2177.0100000000002</v>
      </c>
      <c r="C495">
        <f t="shared" si="21"/>
        <v>-1.603623067222883E-2</v>
      </c>
      <c r="D495" s="18">
        <f t="shared" si="22"/>
        <v>2.824716602955182E-4</v>
      </c>
      <c r="E495" s="18">
        <f t="shared" si="23"/>
        <v>7.2615376591908669</v>
      </c>
    </row>
    <row r="496" spans="1:5" x14ac:dyDescent="0.25">
      <c r="A496" s="17">
        <v>39525</v>
      </c>
      <c r="B496">
        <v>2268.2600000000002</v>
      </c>
      <c r="C496">
        <f t="shared" si="21"/>
        <v>4.1915287481453914E-2</v>
      </c>
      <c r="D496" s="18">
        <f t="shared" si="22"/>
        <v>2.7930536101050256E-4</v>
      </c>
      <c r="E496" s="18">
        <f t="shared" si="23"/>
        <v>1.8929879099587854</v>
      </c>
    </row>
    <row r="497" spans="1:5" x14ac:dyDescent="0.25">
      <c r="A497" s="17">
        <v>39526</v>
      </c>
      <c r="B497">
        <v>2209.96</v>
      </c>
      <c r="C497">
        <f t="shared" si="21"/>
        <v>-2.5702520875032039E-2</v>
      </c>
      <c r="D497" s="18">
        <f t="shared" si="22"/>
        <v>3.9999434860803109E-4</v>
      </c>
      <c r="E497" s="18">
        <f t="shared" si="23"/>
        <v>6.1724878569015438</v>
      </c>
    </row>
    <row r="498" spans="1:5" x14ac:dyDescent="0.25">
      <c r="A498" s="17">
        <v>39527</v>
      </c>
      <c r="B498">
        <v>2258.11</v>
      </c>
      <c r="C498">
        <f t="shared" si="21"/>
        <v>2.1787724664699856E-2</v>
      </c>
      <c r="D498" s="18">
        <f t="shared" si="22"/>
        <v>4.1826322894213754E-4</v>
      </c>
      <c r="E498" s="18">
        <f t="shared" si="23"/>
        <v>6.6444565362043999</v>
      </c>
    </row>
    <row r="499" spans="1:5" x14ac:dyDescent="0.25">
      <c r="A499" s="17">
        <v>39531</v>
      </c>
      <c r="B499">
        <v>2326.75</v>
      </c>
      <c r="C499">
        <f t="shared" si="21"/>
        <v>3.0397102001231059E-2</v>
      </c>
      <c r="D499" s="18">
        <f t="shared" si="22"/>
        <v>4.1938360572812213E-4</v>
      </c>
      <c r="E499" s="18">
        <f t="shared" si="23"/>
        <v>5.5735296568147987</v>
      </c>
    </row>
    <row r="500" spans="1:5" x14ac:dyDescent="0.25">
      <c r="A500" s="17">
        <v>39532</v>
      </c>
      <c r="B500">
        <v>2341.0500000000002</v>
      </c>
      <c r="C500">
        <f t="shared" si="21"/>
        <v>6.1459116793811889E-3</v>
      </c>
      <c r="D500" s="18">
        <f t="shared" si="22"/>
        <v>4.5739997382752257E-4</v>
      </c>
      <c r="E500" s="18">
        <f t="shared" si="23"/>
        <v>7.6073720263545894</v>
      </c>
    </row>
    <row r="501" spans="1:5" x14ac:dyDescent="0.25">
      <c r="A501" s="17">
        <v>39533</v>
      </c>
      <c r="B501">
        <v>2324.36</v>
      </c>
      <c r="C501">
        <f t="shared" si="21"/>
        <v>-7.1292795967621593E-3</v>
      </c>
      <c r="D501" s="18">
        <f t="shared" si="22"/>
        <v>4.1859964224725415E-4</v>
      </c>
      <c r="E501" s="18">
        <f t="shared" si="23"/>
        <v>7.6571749838470948</v>
      </c>
    </row>
    <row r="502" spans="1:5" x14ac:dyDescent="0.25">
      <c r="A502" s="17">
        <v>39534</v>
      </c>
      <c r="B502">
        <v>2280.83</v>
      </c>
      <c r="C502">
        <f t="shared" si="21"/>
        <v>-1.8727735806845839E-2</v>
      </c>
      <c r="D502" s="18">
        <f t="shared" si="22"/>
        <v>3.8477009052253277E-4</v>
      </c>
      <c r="E502" s="18">
        <f t="shared" si="23"/>
        <v>6.9513381876943585</v>
      </c>
    </row>
    <row r="503" spans="1:5" x14ac:dyDescent="0.25">
      <c r="A503" s="17">
        <v>39535</v>
      </c>
      <c r="B503">
        <v>2261.1799999999998</v>
      </c>
      <c r="C503">
        <f t="shared" si="21"/>
        <v>-8.6152847866785738E-3</v>
      </c>
      <c r="D503" s="18">
        <f t="shared" si="22"/>
        <v>3.7904073563818359E-4</v>
      </c>
      <c r="E503" s="18">
        <f t="shared" si="23"/>
        <v>7.6820485253904689</v>
      </c>
    </row>
    <row r="504" spans="1:5" x14ac:dyDescent="0.25">
      <c r="A504" s="17">
        <v>39538</v>
      </c>
      <c r="B504">
        <v>2279.1</v>
      </c>
      <c r="C504">
        <f t="shared" si="21"/>
        <v>7.9250656736748401E-3</v>
      </c>
      <c r="D504" s="18">
        <f t="shared" si="22"/>
        <v>3.5111003366771626E-4</v>
      </c>
      <c r="E504" s="18">
        <f t="shared" si="23"/>
        <v>7.7755306037247189</v>
      </c>
    </row>
    <row r="505" spans="1:5" x14ac:dyDescent="0.25">
      <c r="A505" s="17">
        <v>39539</v>
      </c>
      <c r="B505">
        <v>2362.75</v>
      </c>
      <c r="C505">
        <f t="shared" si="21"/>
        <v>3.6703084550919265E-2</v>
      </c>
      <c r="D505" s="18">
        <f t="shared" si="22"/>
        <v>3.2504309004415227E-4</v>
      </c>
      <c r="E505" s="18">
        <f t="shared" si="23"/>
        <v>3.8871287007964277</v>
      </c>
    </row>
    <row r="506" spans="1:5" x14ac:dyDescent="0.25">
      <c r="A506" s="17">
        <v>39540</v>
      </c>
      <c r="B506">
        <v>2361.4</v>
      </c>
      <c r="C506">
        <f t="shared" si="21"/>
        <v>-5.7136810919475572E-4</v>
      </c>
      <c r="D506" s="18">
        <f t="shared" si="22"/>
        <v>4.0738571976079748E-4</v>
      </c>
      <c r="E506" s="18">
        <f t="shared" si="23"/>
        <v>7.8049487496298555</v>
      </c>
    </row>
    <row r="507" spans="1:5" x14ac:dyDescent="0.25">
      <c r="A507" s="17">
        <v>39541</v>
      </c>
      <c r="B507">
        <v>2363.3000000000002</v>
      </c>
      <c r="C507">
        <f t="shared" si="21"/>
        <v>8.0460743626665999E-4</v>
      </c>
      <c r="D507" s="18">
        <f t="shared" si="22"/>
        <v>3.7052216264760315E-4</v>
      </c>
      <c r="E507" s="18">
        <f t="shared" si="23"/>
        <v>7.8988500514530253</v>
      </c>
    </row>
    <row r="508" spans="1:5" x14ac:dyDescent="0.25">
      <c r="A508" s="17">
        <v>39542</v>
      </c>
      <c r="B508">
        <v>2370.98</v>
      </c>
      <c r="C508">
        <f t="shared" si="21"/>
        <v>3.2496932255743393E-3</v>
      </c>
      <c r="D508" s="18">
        <f t="shared" si="22"/>
        <v>3.3738604392222102E-4</v>
      </c>
      <c r="E508" s="18">
        <f t="shared" si="23"/>
        <v>7.9629817952842057</v>
      </c>
    </row>
    <row r="509" spans="1:5" x14ac:dyDescent="0.25">
      <c r="A509" s="17">
        <v>39545</v>
      </c>
      <c r="B509">
        <v>2364.83</v>
      </c>
      <c r="C509">
        <f t="shared" si="21"/>
        <v>-2.5938641405663866E-3</v>
      </c>
      <c r="D509" s="18">
        <f t="shared" si="22"/>
        <v>3.0839327608025887E-4</v>
      </c>
      <c r="E509" s="18">
        <f t="shared" si="23"/>
        <v>8.062317994483335</v>
      </c>
    </row>
    <row r="510" spans="1:5" x14ac:dyDescent="0.25">
      <c r="A510" s="17">
        <v>39546</v>
      </c>
      <c r="B510">
        <v>2348.7600000000002</v>
      </c>
      <c r="C510">
        <f t="shared" si="21"/>
        <v>-6.7954144695389134E-3</v>
      </c>
      <c r="D510" s="18">
        <f t="shared" si="22"/>
        <v>2.8199561993355263E-4</v>
      </c>
      <c r="E510" s="18">
        <f t="shared" si="23"/>
        <v>8.0098659162395389</v>
      </c>
    </row>
    <row r="511" spans="1:5" x14ac:dyDescent="0.25">
      <c r="A511" s="17">
        <v>39547</v>
      </c>
      <c r="B511">
        <v>2322.12</v>
      </c>
      <c r="C511">
        <f t="shared" si="21"/>
        <v>-1.1342155009451934E-2</v>
      </c>
      <c r="D511" s="18">
        <f t="shared" si="22"/>
        <v>2.6149779583218587E-4</v>
      </c>
      <c r="E511" s="18">
        <f t="shared" si="23"/>
        <v>7.7571322575297383</v>
      </c>
    </row>
    <row r="512" spans="1:5" x14ac:dyDescent="0.25">
      <c r="A512" s="17">
        <v>39548</v>
      </c>
      <c r="B512">
        <v>2351.6999999999998</v>
      </c>
      <c r="C512">
        <f t="shared" si="21"/>
        <v>1.2738359774688617E-2</v>
      </c>
      <c r="D512" s="18">
        <f t="shared" si="22"/>
        <v>2.498509426851485E-4</v>
      </c>
      <c r="E512" s="18">
        <f t="shared" si="23"/>
        <v>7.6451955868121573</v>
      </c>
    </row>
    <row r="513" spans="1:5" x14ac:dyDescent="0.25">
      <c r="A513" s="17">
        <v>39549</v>
      </c>
      <c r="B513">
        <v>2290.2399999999998</v>
      </c>
      <c r="C513">
        <f t="shared" si="21"/>
        <v>-2.6134285835778391E-2</v>
      </c>
      <c r="D513" s="18">
        <f t="shared" si="22"/>
        <v>2.4214289409856343E-4</v>
      </c>
      <c r="E513" s="18">
        <f t="shared" si="23"/>
        <v>5.505330296621719</v>
      </c>
    </row>
    <row r="514" spans="1:5" x14ac:dyDescent="0.25">
      <c r="A514" s="17">
        <v>39552</v>
      </c>
      <c r="B514">
        <v>2275.8200000000002</v>
      </c>
      <c r="C514">
        <f t="shared" si="21"/>
        <v>-6.2962833589491141E-3</v>
      </c>
      <c r="D514" s="18">
        <f t="shared" si="22"/>
        <v>2.7810325464119943E-4</v>
      </c>
      <c r="E514" s="18">
        <f t="shared" si="23"/>
        <v>8.044969657154704</v>
      </c>
    </row>
    <row r="515" spans="1:5" x14ac:dyDescent="0.25">
      <c r="A515" s="17">
        <v>39553</v>
      </c>
      <c r="B515">
        <v>2286.04</v>
      </c>
      <c r="C515">
        <f t="shared" si="21"/>
        <v>4.4906890703130297E-3</v>
      </c>
      <c r="D515" s="18">
        <f t="shared" si="22"/>
        <v>2.5745794899393085E-4</v>
      </c>
      <c r="E515" s="18">
        <f t="shared" si="23"/>
        <v>8.1863256818318835</v>
      </c>
    </row>
    <row r="516" spans="1:5" x14ac:dyDescent="0.25">
      <c r="A516" s="17">
        <v>39554</v>
      </c>
      <c r="B516">
        <v>2350.11</v>
      </c>
      <c r="C516">
        <f t="shared" si="21"/>
        <v>2.8026631205053353E-2</v>
      </c>
      <c r="D516" s="18">
        <f t="shared" si="22"/>
        <v>2.3728100518731907E-4</v>
      </c>
      <c r="E516" s="18">
        <f t="shared" si="23"/>
        <v>5.0358780143277055</v>
      </c>
    </row>
    <row r="517" spans="1:5" x14ac:dyDescent="0.25">
      <c r="A517" s="17">
        <v>39555</v>
      </c>
      <c r="B517">
        <v>2341.83</v>
      </c>
      <c r="C517">
        <f t="shared" si="21"/>
        <v>-3.5232393377332125E-3</v>
      </c>
      <c r="D517" s="18">
        <f t="shared" si="22"/>
        <v>2.8217199669964009E-4</v>
      </c>
      <c r="E517" s="18">
        <f t="shared" si="23"/>
        <v>8.1290020924192596</v>
      </c>
    </row>
    <row r="518" spans="1:5" x14ac:dyDescent="0.25">
      <c r="A518" s="17">
        <v>39556</v>
      </c>
      <c r="B518">
        <v>2402.9699999999998</v>
      </c>
      <c r="C518">
        <f t="shared" ref="C518:C581" si="24">(B518-B517)/B517</f>
        <v>2.6107787499519555E-2</v>
      </c>
      <c r="D518" s="18">
        <f t="shared" ref="D518:D581" si="25">$H$5+C517*C517*$H$6+D517*$H$7</f>
        <v>2.5887518445717945E-4</v>
      </c>
      <c r="E518" s="18">
        <f t="shared" ref="E518:E581" si="26">-LN(D518)-C518*C518/D518</f>
        <v>5.6261714501163889</v>
      </c>
    </row>
    <row r="519" spans="1:5" x14ac:dyDescent="0.25">
      <c r="A519" s="17">
        <v>39559</v>
      </c>
      <c r="B519">
        <v>2408.04</v>
      </c>
      <c r="C519">
        <f t="shared" si="24"/>
        <v>2.1098890123472888E-3</v>
      </c>
      <c r="D519" s="18">
        <f t="shared" si="25"/>
        <v>2.9304163658882057E-4</v>
      </c>
      <c r="E519" s="18">
        <f t="shared" si="26"/>
        <v>8.1200047313069437</v>
      </c>
    </row>
    <row r="520" spans="1:5" x14ac:dyDescent="0.25">
      <c r="A520" s="17">
        <v>39560</v>
      </c>
      <c r="B520">
        <v>2376.94</v>
      </c>
      <c r="C520">
        <f t="shared" si="24"/>
        <v>-1.2915067856015643E-2</v>
      </c>
      <c r="D520" s="18">
        <f t="shared" si="25"/>
        <v>2.6799772164602968E-4</v>
      </c>
      <c r="E520" s="18">
        <f t="shared" si="26"/>
        <v>7.6021425424328761</v>
      </c>
    </row>
    <row r="521" spans="1:5" x14ac:dyDescent="0.25">
      <c r="A521" s="17">
        <v>39561</v>
      </c>
      <c r="B521">
        <v>2405.21</v>
      </c>
      <c r="C521">
        <f t="shared" si="24"/>
        <v>1.1893442829856866E-2</v>
      </c>
      <c r="D521" s="18">
        <f t="shared" si="25"/>
        <v>2.5884119603054217E-4</v>
      </c>
      <c r="E521" s="18">
        <f t="shared" si="26"/>
        <v>7.7128063790192911</v>
      </c>
    </row>
    <row r="522" spans="1:5" x14ac:dyDescent="0.25">
      <c r="A522" s="17">
        <v>39562</v>
      </c>
      <c r="B522">
        <v>2428.92</v>
      </c>
      <c r="C522">
        <f t="shared" si="24"/>
        <v>9.8577670972597141E-3</v>
      </c>
      <c r="D522" s="18">
        <f t="shared" si="25"/>
        <v>2.4851621624345836E-4</v>
      </c>
      <c r="E522" s="18">
        <f t="shared" si="26"/>
        <v>7.9089793947897711</v>
      </c>
    </row>
    <row r="523" spans="1:5" x14ac:dyDescent="0.25">
      <c r="A523" s="17">
        <v>39563</v>
      </c>
      <c r="B523">
        <v>2422.9299999999998</v>
      </c>
      <c r="C523">
        <f t="shared" si="24"/>
        <v>-2.4661166279664362E-3</v>
      </c>
      <c r="D523" s="18">
        <f t="shared" si="25"/>
        <v>2.3558048866336199E-4</v>
      </c>
      <c r="E523" s="18">
        <f t="shared" si="26"/>
        <v>8.327641987419522</v>
      </c>
    </row>
    <row r="524" spans="1:5" x14ac:dyDescent="0.25">
      <c r="A524" s="17">
        <v>39566</v>
      </c>
      <c r="B524">
        <v>2424.4</v>
      </c>
      <c r="C524">
        <f t="shared" si="24"/>
        <v>6.0670345408255898E-4</v>
      </c>
      <c r="D524" s="18">
        <f t="shared" si="25"/>
        <v>2.1643979515468628E-4</v>
      </c>
      <c r="E524" s="18">
        <f t="shared" si="26"/>
        <v>8.4364974781847675</v>
      </c>
    </row>
    <row r="525" spans="1:5" x14ac:dyDescent="0.25">
      <c r="A525" s="17">
        <v>39567</v>
      </c>
      <c r="B525">
        <v>2426.1</v>
      </c>
      <c r="C525">
        <f t="shared" si="24"/>
        <v>7.0120442171251363E-4</v>
      </c>
      <c r="D525" s="18">
        <f t="shared" si="25"/>
        <v>1.9875012576246173E-4</v>
      </c>
      <c r="E525" s="18">
        <f t="shared" si="26"/>
        <v>8.5209882731476814</v>
      </c>
    </row>
    <row r="526" spans="1:5" x14ac:dyDescent="0.25">
      <c r="A526" s="17">
        <v>39568</v>
      </c>
      <c r="B526">
        <v>2412.8000000000002</v>
      </c>
      <c r="C526">
        <f t="shared" si="24"/>
        <v>-5.4820493796627215E-3</v>
      </c>
      <c r="D526" s="18">
        <f t="shared" si="25"/>
        <v>1.8284663292655445E-4</v>
      </c>
      <c r="E526" s="18">
        <f t="shared" si="26"/>
        <v>8.4425017734325678</v>
      </c>
    </row>
    <row r="527" spans="1:5" x14ac:dyDescent="0.25">
      <c r="A527" s="17">
        <v>39569</v>
      </c>
      <c r="B527">
        <v>2480.71</v>
      </c>
      <c r="C527">
        <f t="shared" si="24"/>
        <v>2.8145722811671024E-2</v>
      </c>
      <c r="D527" s="18">
        <f t="shared" si="25"/>
        <v>1.7097485274398475E-4</v>
      </c>
      <c r="E527" s="18">
        <f t="shared" si="26"/>
        <v>4.0406711017827579</v>
      </c>
    </row>
    <row r="528" spans="1:5" x14ac:dyDescent="0.25">
      <c r="A528" s="17">
        <v>39570</v>
      </c>
      <c r="B528">
        <v>2476.9899999999998</v>
      </c>
      <c r="C528">
        <f t="shared" si="24"/>
        <v>-1.4995706874242674E-3</v>
      </c>
      <c r="D528" s="18">
        <f t="shared" si="25"/>
        <v>2.2307385155024892E-4</v>
      </c>
      <c r="E528" s="18">
        <f t="shared" si="26"/>
        <v>8.3979270954513705</v>
      </c>
    </row>
    <row r="529" spans="1:5" x14ac:dyDescent="0.25">
      <c r="A529" s="17">
        <v>39573</v>
      </c>
      <c r="B529">
        <v>2464.12</v>
      </c>
      <c r="C529">
        <f t="shared" si="24"/>
        <v>-5.1958223488992256E-3</v>
      </c>
      <c r="D529" s="18">
        <f t="shared" si="25"/>
        <v>2.0487305336981402E-4</v>
      </c>
      <c r="E529" s="18">
        <f t="shared" si="26"/>
        <v>8.3613478375392098</v>
      </c>
    </row>
    <row r="530" spans="1:5" x14ac:dyDescent="0.25">
      <c r="A530" s="17">
        <v>39574</v>
      </c>
      <c r="B530">
        <v>2483.31</v>
      </c>
      <c r="C530">
        <f t="shared" si="24"/>
        <v>7.7877700761326786E-3</v>
      </c>
      <c r="D530" s="18">
        <f t="shared" si="25"/>
        <v>1.9053812323799164E-4</v>
      </c>
      <c r="E530" s="18">
        <f t="shared" si="26"/>
        <v>8.247352603081552</v>
      </c>
    </row>
    <row r="531" spans="1:5" x14ac:dyDescent="0.25">
      <c r="A531" s="17">
        <v>39575</v>
      </c>
      <c r="B531">
        <v>2438.4899999999998</v>
      </c>
      <c r="C531">
        <f t="shared" si="24"/>
        <v>-1.8048491730794852E-2</v>
      </c>
      <c r="D531" s="18">
        <f t="shared" si="25"/>
        <v>1.8041446512208912E-4</v>
      </c>
      <c r="E531" s="18">
        <f t="shared" si="26"/>
        <v>6.8146997998915042</v>
      </c>
    </row>
    <row r="532" spans="1:5" x14ac:dyDescent="0.25">
      <c r="A532" s="17">
        <v>39576</v>
      </c>
      <c r="B532">
        <v>2451.2399999999998</v>
      </c>
      <c r="C532">
        <f t="shared" si="24"/>
        <v>5.2286455962501392E-3</v>
      </c>
      <c r="D532" s="18">
        <f t="shared" si="25"/>
        <v>1.9314418510636412E-4</v>
      </c>
      <c r="E532" s="18">
        <f t="shared" si="26"/>
        <v>8.4105278443974907</v>
      </c>
    </row>
    <row r="533" spans="1:5" x14ac:dyDescent="0.25">
      <c r="A533" s="17">
        <v>39577</v>
      </c>
      <c r="B533">
        <v>2445.52</v>
      </c>
      <c r="C533">
        <f t="shared" si="24"/>
        <v>-2.3335128343205075E-3</v>
      </c>
      <c r="D533" s="18">
        <f t="shared" si="25"/>
        <v>1.8001498706093306E-4</v>
      </c>
      <c r="E533" s="18">
        <f t="shared" si="26"/>
        <v>8.5922214001815931</v>
      </c>
    </row>
    <row r="534" spans="1:5" x14ac:dyDescent="0.25">
      <c r="A534" s="17">
        <v>39580</v>
      </c>
      <c r="B534">
        <v>2488.4899999999998</v>
      </c>
      <c r="C534">
        <f t="shared" si="24"/>
        <v>1.7570905165363523E-2</v>
      </c>
      <c r="D534" s="18">
        <f t="shared" si="25"/>
        <v>1.6640049463474297E-4</v>
      </c>
      <c r="E534" s="18">
        <f t="shared" si="26"/>
        <v>6.8457297000871637</v>
      </c>
    </row>
    <row r="535" spans="1:5" x14ac:dyDescent="0.25">
      <c r="A535" s="17">
        <v>39581</v>
      </c>
      <c r="B535">
        <v>2495.12</v>
      </c>
      <c r="C535">
        <f t="shared" si="24"/>
        <v>2.6642662819621977E-3</v>
      </c>
      <c r="D535" s="18">
        <f t="shared" si="25"/>
        <v>1.7913590312017429E-4</v>
      </c>
      <c r="E535" s="18">
        <f t="shared" si="26"/>
        <v>8.5877404997567908</v>
      </c>
    </row>
    <row r="536" spans="1:5" x14ac:dyDescent="0.25">
      <c r="A536" s="17">
        <v>39582</v>
      </c>
      <c r="B536">
        <v>2496.6999999999998</v>
      </c>
      <c r="C536">
        <f t="shared" si="24"/>
        <v>6.3323607682192731E-4</v>
      </c>
      <c r="D536" s="18">
        <f t="shared" si="25"/>
        <v>1.6574583372107546E-4</v>
      </c>
      <c r="E536" s="18">
        <f t="shared" si="26"/>
        <v>8.7026357709667419</v>
      </c>
    </row>
    <row r="537" spans="1:5" x14ac:dyDescent="0.25">
      <c r="A537" s="17">
        <v>39583</v>
      </c>
      <c r="B537">
        <v>2533.73</v>
      </c>
      <c r="C537">
        <f t="shared" si="24"/>
        <v>1.4831577682541036E-2</v>
      </c>
      <c r="D537" s="18">
        <f t="shared" si="25"/>
        <v>1.5314841207897739E-4</v>
      </c>
      <c r="E537" s="18">
        <f t="shared" si="26"/>
        <v>7.3477467276599375</v>
      </c>
    </row>
    <row r="538" spans="1:5" x14ac:dyDescent="0.25">
      <c r="A538" s="17">
        <v>39584</v>
      </c>
      <c r="B538">
        <v>2528.85</v>
      </c>
      <c r="C538">
        <f t="shared" si="24"/>
        <v>-1.9260142161951388E-3</v>
      </c>
      <c r="D538" s="18">
        <f t="shared" si="25"/>
        <v>1.5990277809846114E-4</v>
      </c>
      <c r="E538" s="18">
        <f t="shared" si="26"/>
        <v>8.7177459006813258</v>
      </c>
    </row>
    <row r="539" spans="1:5" x14ac:dyDescent="0.25">
      <c r="A539" s="17">
        <v>39587</v>
      </c>
      <c r="B539">
        <v>2516.09</v>
      </c>
      <c r="C539">
        <f t="shared" si="24"/>
        <v>-5.0457717935028824E-3</v>
      </c>
      <c r="D539" s="18">
        <f t="shared" si="25"/>
        <v>1.4816451836251583E-4</v>
      </c>
      <c r="E539" s="18">
        <f t="shared" si="26"/>
        <v>8.6453525408863605</v>
      </c>
    </row>
    <row r="540" spans="1:5" x14ac:dyDescent="0.25">
      <c r="A540" s="17">
        <v>39588</v>
      </c>
      <c r="B540">
        <v>2492.2600000000002</v>
      </c>
      <c r="C540">
        <f t="shared" si="24"/>
        <v>-9.4710443585086096E-3</v>
      </c>
      <c r="D540" s="18">
        <f t="shared" si="25"/>
        <v>1.3939638569327259E-4</v>
      </c>
      <c r="E540" s="18">
        <f t="shared" si="26"/>
        <v>8.2346953934220632</v>
      </c>
    </row>
    <row r="541" spans="1:5" x14ac:dyDescent="0.25">
      <c r="A541" s="17">
        <v>39589</v>
      </c>
      <c r="B541">
        <v>2448.27</v>
      </c>
      <c r="C541">
        <f t="shared" si="24"/>
        <v>-1.765064640125839E-2</v>
      </c>
      <c r="D541" s="18">
        <f t="shared" si="25"/>
        <v>1.3680026682564138E-4</v>
      </c>
      <c r="E541" s="18">
        <f t="shared" si="26"/>
        <v>6.6196149859193838</v>
      </c>
    </row>
    <row r="542" spans="1:5" x14ac:dyDescent="0.25">
      <c r="A542" s="17">
        <v>39590</v>
      </c>
      <c r="B542">
        <v>2464.58</v>
      </c>
      <c r="C542">
        <f t="shared" si="24"/>
        <v>6.6618469368165869E-3</v>
      </c>
      <c r="D542" s="18">
        <f t="shared" si="25"/>
        <v>1.5273881259809068E-4</v>
      </c>
      <c r="E542" s="18">
        <f t="shared" si="26"/>
        <v>8.4962184840377901</v>
      </c>
    </row>
    <row r="543" spans="1:5" x14ac:dyDescent="0.25">
      <c r="A543" s="17">
        <v>39591</v>
      </c>
      <c r="B543">
        <v>2444.67</v>
      </c>
      <c r="C543">
        <f t="shared" si="24"/>
        <v>-8.0784555583506539E-3</v>
      </c>
      <c r="D543" s="18">
        <f t="shared" si="25"/>
        <v>1.4506996358056568E-4</v>
      </c>
      <c r="E543" s="18">
        <f t="shared" si="26"/>
        <v>8.3884325605884662</v>
      </c>
    </row>
    <row r="544" spans="1:5" x14ac:dyDescent="0.25">
      <c r="A544" s="17">
        <v>39595</v>
      </c>
      <c r="B544">
        <v>2481.2399999999998</v>
      </c>
      <c r="C544">
        <f t="shared" si="24"/>
        <v>1.4959074230877667E-2</v>
      </c>
      <c r="D544" s="18">
        <f t="shared" si="25"/>
        <v>1.3989109800781416E-4</v>
      </c>
      <c r="E544" s="18">
        <f t="shared" si="26"/>
        <v>7.2750169903944339</v>
      </c>
    </row>
    <row r="545" spans="1:5" x14ac:dyDescent="0.25">
      <c r="A545" s="17">
        <v>39596</v>
      </c>
      <c r="B545">
        <v>2486.6999999999998</v>
      </c>
      <c r="C545">
        <f t="shared" si="24"/>
        <v>2.2005126469023702E-3</v>
      </c>
      <c r="D545" s="18">
        <f t="shared" si="25"/>
        <v>1.4828933259175312E-4</v>
      </c>
      <c r="E545" s="18">
        <f t="shared" si="26"/>
        <v>8.7836911344983726</v>
      </c>
    </row>
    <row r="546" spans="1:5" x14ac:dyDescent="0.25">
      <c r="A546" s="17">
        <v>39597</v>
      </c>
      <c r="B546">
        <v>2508.3200000000002</v>
      </c>
      <c r="C546">
        <f t="shared" si="24"/>
        <v>8.6942534282383674E-3</v>
      </c>
      <c r="D546" s="18">
        <f t="shared" si="25"/>
        <v>1.3781033767336508E-4</v>
      </c>
      <c r="E546" s="18">
        <f t="shared" si="26"/>
        <v>8.3411244006491145</v>
      </c>
    </row>
    <row r="547" spans="1:5" x14ac:dyDescent="0.25">
      <c r="A547" s="17">
        <v>39598</v>
      </c>
      <c r="B547">
        <v>2522.66</v>
      </c>
      <c r="C547">
        <f t="shared" si="24"/>
        <v>5.7169739108246511E-3</v>
      </c>
      <c r="D547" s="18">
        <f t="shared" si="25"/>
        <v>1.3421111731750347E-4</v>
      </c>
      <c r="E547" s="18">
        <f t="shared" si="26"/>
        <v>8.6725712841942197</v>
      </c>
    </row>
    <row r="548" spans="1:5" x14ac:dyDescent="0.25">
      <c r="A548" s="17">
        <v>39601</v>
      </c>
      <c r="B548">
        <v>2491.5300000000002</v>
      </c>
      <c r="C548">
        <f t="shared" si="24"/>
        <v>-1.2340148890456763E-2</v>
      </c>
      <c r="D548" s="18">
        <f t="shared" si="25"/>
        <v>1.2743892982938112E-4</v>
      </c>
      <c r="E548" s="18">
        <f t="shared" si="26"/>
        <v>7.7729536931206944</v>
      </c>
    </row>
    <row r="549" spans="1:5" x14ac:dyDescent="0.25">
      <c r="A549" s="17">
        <v>39602</v>
      </c>
      <c r="B549">
        <v>2480.48</v>
      </c>
      <c r="C549">
        <f t="shared" si="24"/>
        <v>-4.4350258676396359E-3</v>
      </c>
      <c r="D549" s="18">
        <f t="shared" si="25"/>
        <v>1.3119809759513237E-4</v>
      </c>
      <c r="E549" s="18">
        <f t="shared" si="26"/>
        <v>8.7888803854182544</v>
      </c>
    </row>
    <row r="550" spans="1:5" x14ac:dyDescent="0.25">
      <c r="A550" s="17">
        <v>39603</v>
      </c>
      <c r="B550">
        <v>2503.14</v>
      </c>
      <c r="C550">
        <f t="shared" si="24"/>
        <v>9.1353286460684434E-3</v>
      </c>
      <c r="D550" s="18">
        <f t="shared" si="25"/>
        <v>1.2365637852548522E-4</v>
      </c>
      <c r="E550" s="18">
        <f t="shared" si="26"/>
        <v>8.3231157901098154</v>
      </c>
    </row>
    <row r="551" spans="1:5" x14ac:dyDescent="0.25">
      <c r="A551" s="17">
        <v>39604</v>
      </c>
      <c r="B551">
        <v>2549.94</v>
      </c>
      <c r="C551">
        <f t="shared" si="24"/>
        <v>1.8696517174428991E-2</v>
      </c>
      <c r="D551" s="18">
        <f t="shared" si="25"/>
        <v>1.2212597482739269E-4</v>
      </c>
      <c r="E551" s="18">
        <f t="shared" si="26"/>
        <v>6.1481691197394213</v>
      </c>
    </row>
    <row r="552" spans="1:5" x14ac:dyDescent="0.25">
      <c r="A552" s="17">
        <v>39605</v>
      </c>
      <c r="B552">
        <v>2474.56</v>
      </c>
      <c r="C552">
        <f t="shared" si="24"/>
        <v>-2.9561479877957954E-2</v>
      </c>
      <c r="D552" s="18">
        <f t="shared" si="25"/>
        <v>1.4266914552690043E-4</v>
      </c>
      <c r="E552" s="18">
        <f t="shared" si="26"/>
        <v>2.7297539419711114</v>
      </c>
    </row>
    <row r="553" spans="1:5" x14ac:dyDescent="0.25">
      <c r="A553" s="17">
        <v>39608</v>
      </c>
      <c r="B553">
        <v>2459.46</v>
      </c>
      <c r="C553">
        <f t="shared" si="24"/>
        <v>-6.1020949178843551E-3</v>
      </c>
      <c r="D553" s="18">
        <f t="shared" si="25"/>
        <v>2.0433978922947981E-4</v>
      </c>
      <c r="E553" s="18">
        <f t="shared" si="26"/>
        <v>8.3135025676451022</v>
      </c>
    </row>
    <row r="554" spans="1:5" x14ac:dyDescent="0.25">
      <c r="A554" s="17">
        <v>39609</v>
      </c>
      <c r="B554">
        <v>2448.94</v>
      </c>
      <c r="C554">
        <f t="shared" si="24"/>
        <v>-4.2773616972831361E-3</v>
      </c>
      <c r="D554" s="18">
        <f t="shared" si="25"/>
        <v>1.9090181451559911E-4</v>
      </c>
      <c r="E554" s="18">
        <f t="shared" si="26"/>
        <v>8.4679124055712247</v>
      </c>
    </row>
    <row r="555" spans="1:5" x14ac:dyDescent="0.25">
      <c r="A555" s="17">
        <v>39610</v>
      </c>
      <c r="B555">
        <v>2394.0100000000002</v>
      </c>
      <c r="C555">
        <f t="shared" si="24"/>
        <v>-2.2430112620153958E-2</v>
      </c>
      <c r="D555" s="18">
        <f t="shared" si="25"/>
        <v>1.7725285217087204E-4</v>
      </c>
      <c r="E555" s="18">
        <f t="shared" si="26"/>
        <v>5.799558934035705</v>
      </c>
    </row>
    <row r="556" spans="1:5" x14ac:dyDescent="0.25">
      <c r="A556" s="17">
        <v>39611</v>
      </c>
      <c r="B556">
        <v>2404.35</v>
      </c>
      <c r="C556">
        <f t="shared" si="24"/>
        <v>4.3191131198281087E-3</v>
      </c>
      <c r="D556" s="18">
        <f t="shared" si="25"/>
        <v>2.0490983164468872E-4</v>
      </c>
      <c r="E556" s="18">
        <f t="shared" si="26"/>
        <v>8.4019017555749755</v>
      </c>
    </row>
    <row r="557" spans="1:5" x14ac:dyDescent="0.25">
      <c r="A557" s="17">
        <v>39612</v>
      </c>
      <c r="B557">
        <v>2454.5</v>
      </c>
      <c r="C557">
        <f t="shared" si="24"/>
        <v>2.0858028157298269E-2</v>
      </c>
      <c r="D557" s="18">
        <f t="shared" si="25"/>
        <v>1.8988406687901602E-4</v>
      </c>
      <c r="E557" s="18">
        <f t="shared" si="26"/>
        <v>6.2779233647616852</v>
      </c>
    </row>
    <row r="558" spans="1:5" x14ac:dyDescent="0.25">
      <c r="A558" s="17">
        <v>39615</v>
      </c>
      <c r="B558">
        <v>2474.7800000000002</v>
      </c>
      <c r="C558">
        <f t="shared" si="24"/>
        <v>8.2623752291709918E-3</v>
      </c>
      <c r="D558" s="18">
        <f t="shared" si="25"/>
        <v>2.1066720435698586E-4</v>
      </c>
      <c r="E558" s="18">
        <f t="shared" si="26"/>
        <v>8.1411802505313133</v>
      </c>
    </row>
    <row r="559" spans="1:5" x14ac:dyDescent="0.25">
      <c r="A559" s="17">
        <v>39616</v>
      </c>
      <c r="B559">
        <v>2457.73</v>
      </c>
      <c r="C559">
        <f t="shared" si="24"/>
        <v>-6.88950128900354E-3</v>
      </c>
      <c r="D559" s="18">
        <f t="shared" si="25"/>
        <v>1.9915011574404192E-4</v>
      </c>
      <c r="E559" s="18">
        <f t="shared" si="26"/>
        <v>8.2831127245159983</v>
      </c>
    </row>
    <row r="560" spans="1:5" x14ac:dyDescent="0.25">
      <c r="A560" s="17">
        <v>39617</v>
      </c>
      <c r="B560">
        <v>2429.71</v>
      </c>
      <c r="C560">
        <f t="shared" si="24"/>
        <v>-1.1400764119736497E-2</v>
      </c>
      <c r="D560" s="18">
        <f t="shared" si="25"/>
        <v>1.87075819174558E-4</v>
      </c>
      <c r="E560" s="18">
        <f t="shared" si="26"/>
        <v>7.8892118431556142</v>
      </c>
    </row>
    <row r="561" spans="1:5" x14ac:dyDescent="0.25">
      <c r="A561" s="17">
        <v>39618</v>
      </c>
      <c r="B561">
        <v>2462.06</v>
      </c>
      <c r="C561">
        <f t="shared" si="24"/>
        <v>1.3314346156537163E-2</v>
      </c>
      <c r="D561" s="18">
        <f t="shared" si="25"/>
        <v>1.8301053142143564E-4</v>
      </c>
      <c r="E561" s="18">
        <f t="shared" si="26"/>
        <v>7.6373241673626771</v>
      </c>
    </row>
    <row r="562" spans="1:5" x14ac:dyDescent="0.25">
      <c r="A562" s="17">
        <v>39619</v>
      </c>
      <c r="B562">
        <v>2406.09</v>
      </c>
      <c r="C562">
        <f t="shared" si="24"/>
        <v>-2.2732995946483758E-2</v>
      </c>
      <c r="D562" s="18">
        <f t="shared" si="25"/>
        <v>1.8324917129665928E-4</v>
      </c>
      <c r="E562" s="18">
        <f t="shared" si="26"/>
        <v>5.7845194460617435</v>
      </c>
    </row>
    <row r="563" spans="1:5" x14ac:dyDescent="0.25">
      <c r="A563" s="17">
        <v>39622</v>
      </c>
      <c r="B563">
        <v>2385.7399999999998</v>
      </c>
      <c r="C563">
        <f t="shared" si="24"/>
        <v>-8.4577052396212788E-3</v>
      </c>
      <c r="D563" s="18">
        <f t="shared" si="25"/>
        <v>2.1143093004475868E-4</v>
      </c>
      <c r="E563" s="18">
        <f t="shared" si="26"/>
        <v>8.1232852525723782</v>
      </c>
    </row>
    <row r="564" spans="1:5" x14ac:dyDescent="0.25">
      <c r="A564" s="17">
        <v>39623</v>
      </c>
      <c r="B564">
        <v>2368.2800000000002</v>
      </c>
      <c r="C564">
        <f t="shared" si="24"/>
        <v>-7.3184839923879311E-3</v>
      </c>
      <c r="D564" s="18">
        <f t="shared" si="25"/>
        <v>2.0010619035158405E-4</v>
      </c>
      <c r="E564" s="18">
        <f t="shared" si="26"/>
        <v>8.2490034548062905</v>
      </c>
    </row>
    <row r="565" spans="1:5" x14ac:dyDescent="0.25">
      <c r="A565" s="17">
        <v>39624</v>
      </c>
      <c r="B565">
        <v>2401.2600000000002</v>
      </c>
      <c r="C565">
        <f t="shared" si="24"/>
        <v>1.3925718242775354E-2</v>
      </c>
      <c r="D565" s="18">
        <f t="shared" si="25"/>
        <v>1.8843796859426991E-4</v>
      </c>
      <c r="E565" s="18">
        <f t="shared" si="26"/>
        <v>7.5476198463714201</v>
      </c>
    </row>
    <row r="566" spans="1:5" x14ac:dyDescent="0.25">
      <c r="A566" s="17">
        <v>39625</v>
      </c>
      <c r="B566">
        <v>2321.37</v>
      </c>
      <c r="C566">
        <f t="shared" si="24"/>
        <v>-3.3270033232553044E-2</v>
      </c>
      <c r="D566" s="18">
        <f t="shared" si="25"/>
        <v>1.8950353401019407E-4</v>
      </c>
      <c r="E566" s="18">
        <f t="shared" si="26"/>
        <v>2.7300766625910633</v>
      </c>
    </row>
    <row r="567" spans="1:5" x14ac:dyDescent="0.25">
      <c r="A567" s="17">
        <v>39626</v>
      </c>
      <c r="B567">
        <v>2315.63</v>
      </c>
      <c r="C567">
        <f t="shared" si="24"/>
        <v>-2.4726777721775428E-3</v>
      </c>
      <c r="D567" s="18">
        <f t="shared" si="25"/>
        <v>2.6566620810483514E-4</v>
      </c>
      <c r="E567" s="18">
        <f t="shared" si="26"/>
        <v>8.2102555429125701</v>
      </c>
    </row>
    <row r="568" spans="1:5" x14ac:dyDescent="0.25">
      <c r="A568" s="17">
        <v>39629</v>
      </c>
      <c r="B568">
        <v>2292.98</v>
      </c>
      <c r="C568">
        <f t="shared" si="24"/>
        <v>-9.7813553978831208E-3</v>
      </c>
      <c r="D568" s="18">
        <f t="shared" si="25"/>
        <v>2.4350765827966321E-4</v>
      </c>
      <c r="E568" s="18">
        <f t="shared" si="26"/>
        <v>7.9274590667060023</v>
      </c>
    </row>
    <row r="569" spans="1:5" x14ac:dyDescent="0.25">
      <c r="A569" s="17">
        <v>39630</v>
      </c>
      <c r="B569">
        <v>2304.9699999999998</v>
      </c>
      <c r="C569">
        <f t="shared" si="24"/>
        <v>5.2290033057417777E-3</v>
      </c>
      <c r="D569" s="18">
        <f t="shared" si="25"/>
        <v>2.309511626378045E-4</v>
      </c>
      <c r="E569" s="18">
        <f t="shared" si="26"/>
        <v>8.2549135620021268</v>
      </c>
    </row>
    <row r="570" spans="1:5" x14ac:dyDescent="0.25">
      <c r="A570" s="17">
        <v>39631</v>
      </c>
      <c r="B570">
        <v>2251.46</v>
      </c>
      <c r="C570">
        <f t="shared" si="24"/>
        <v>-2.3215052690490449E-2</v>
      </c>
      <c r="D570" s="18">
        <f t="shared" si="25"/>
        <v>2.1402655358419734E-4</v>
      </c>
      <c r="E570" s="18">
        <f t="shared" si="26"/>
        <v>5.9313179122113064</v>
      </c>
    </row>
    <row r="571" spans="1:5" x14ac:dyDescent="0.25">
      <c r="A571" s="17">
        <v>39632</v>
      </c>
      <c r="B571">
        <v>2245.38</v>
      </c>
      <c r="C571">
        <f t="shared" si="24"/>
        <v>-2.7004699172980765E-3</v>
      </c>
      <c r="D571" s="18">
        <f t="shared" si="25"/>
        <v>2.4094287324736744E-4</v>
      </c>
      <c r="E571" s="18">
        <f t="shared" si="26"/>
        <v>8.300684025775416</v>
      </c>
    </row>
    <row r="572" spans="1:5" x14ac:dyDescent="0.25">
      <c r="A572" s="17">
        <v>39636</v>
      </c>
      <c r="B572">
        <v>2243.3200000000002</v>
      </c>
      <c r="C572">
        <f t="shared" si="24"/>
        <v>-9.1743936438373253E-4</v>
      </c>
      <c r="D572" s="18">
        <f t="shared" si="25"/>
        <v>2.2136354854675004E-4</v>
      </c>
      <c r="E572" s="18">
        <f t="shared" si="26"/>
        <v>8.4119018722284693</v>
      </c>
    </row>
    <row r="573" spans="1:5" x14ac:dyDescent="0.25">
      <c r="A573" s="17">
        <v>39637</v>
      </c>
      <c r="B573">
        <v>2294.44</v>
      </c>
      <c r="C573">
        <f t="shared" si="24"/>
        <v>2.2787654012802402E-2</v>
      </c>
      <c r="D573" s="18">
        <f t="shared" si="25"/>
        <v>2.0321855988601485E-4</v>
      </c>
      <c r="E573" s="18">
        <f t="shared" si="26"/>
        <v>5.9459639907468631</v>
      </c>
    </row>
    <row r="574" spans="1:5" x14ac:dyDescent="0.25">
      <c r="A574" s="17">
        <v>39638</v>
      </c>
      <c r="B574">
        <v>2234.89</v>
      </c>
      <c r="C574">
        <f t="shared" si="24"/>
        <v>-2.5954045431565081E-2</v>
      </c>
      <c r="D574" s="18">
        <f t="shared" si="25"/>
        <v>2.2960039556942492E-4</v>
      </c>
      <c r="E574" s="18">
        <f t="shared" si="26"/>
        <v>5.4453229854501153</v>
      </c>
    </row>
    <row r="575" spans="1:5" x14ac:dyDescent="0.25">
      <c r="A575" s="17">
        <v>39639</v>
      </c>
      <c r="B575">
        <v>2257.85</v>
      </c>
      <c r="C575">
        <f t="shared" si="24"/>
        <v>1.0273436276505796E-2</v>
      </c>
      <c r="D575" s="18">
        <f t="shared" si="25"/>
        <v>2.6604663630182545E-4</v>
      </c>
      <c r="E575" s="18">
        <f t="shared" si="26"/>
        <v>7.8351284445544591</v>
      </c>
    </row>
    <row r="576" spans="1:5" x14ac:dyDescent="0.25">
      <c r="A576" s="17">
        <v>39640</v>
      </c>
      <c r="B576">
        <v>2239.08</v>
      </c>
      <c r="C576">
        <f t="shared" si="24"/>
        <v>-8.3132183271696445E-3</v>
      </c>
      <c r="D576" s="18">
        <f t="shared" si="25"/>
        <v>2.5204019279088507E-4</v>
      </c>
      <c r="E576" s="18">
        <f t="shared" si="26"/>
        <v>8.0117212813676311</v>
      </c>
    </row>
    <row r="577" spans="1:5" x14ac:dyDescent="0.25">
      <c r="A577" s="17">
        <v>39643</v>
      </c>
      <c r="B577">
        <v>2212.87</v>
      </c>
      <c r="C577">
        <f t="shared" si="24"/>
        <v>-1.1705700555585346E-2</v>
      </c>
      <c r="D577" s="18">
        <f t="shared" si="25"/>
        <v>2.3643878736569269E-4</v>
      </c>
      <c r="E577" s="18">
        <f t="shared" si="26"/>
        <v>7.7702909778892737</v>
      </c>
    </row>
    <row r="578" spans="1:5" x14ac:dyDescent="0.25">
      <c r="A578" s="17">
        <v>39644</v>
      </c>
      <c r="B578">
        <v>2215.71</v>
      </c>
      <c r="C578">
        <f t="shared" si="24"/>
        <v>1.2834011939246977E-3</v>
      </c>
      <c r="D578" s="18">
        <f t="shared" si="25"/>
        <v>2.2799799080886992E-4</v>
      </c>
      <c r="E578" s="18">
        <f t="shared" si="26"/>
        <v>8.378949473134746</v>
      </c>
    </row>
    <row r="579" spans="1:5" x14ac:dyDescent="0.25">
      <c r="A579" s="17">
        <v>39645</v>
      </c>
      <c r="B579">
        <v>2284.85</v>
      </c>
      <c r="C579">
        <f t="shared" si="24"/>
        <v>3.1204444624973428E-2</v>
      </c>
      <c r="D579" s="18">
        <f t="shared" si="25"/>
        <v>2.092532671463497E-4</v>
      </c>
      <c r="E579" s="18">
        <f t="shared" si="26"/>
        <v>3.8186693624525025</v>
      </c>
    </row>
    <row r="580" spans="1:5" x14ac:dyDescent="0.25">
      <c r="A580" s="17">
        <v>39646</v>
      </c>
      <c r="B580">
        <v>2312.3000000000002</v>
      </c>
      <c r="C580">
        <f t="shared" si="24"/>
        <v>1.2013917762654123E-2</v>
      </c>
      <c r="D580" s="18">
        <f t="shared" si="25"/>
        <v>2.7246286266422202E-4</v>
      </c>
      <c r="E580" s="18">
        <f t="shared" si="26"/>
        <v>7.6782691796831983</v>
      </c>
    </row>
    <row r="581" spans="1:5" x14ac:dyDescent="0.25">
      <c r="A581" s="17">
        <v>39647</v>
      </c>
      <c r="B581">
        <v>2282.7800000000002</v>
      </c>
      <c r="C581">
        <f t="shared" si="24"/>
        <v>-1.2766509535959859E-2</v>
      </c>
      <c r="D581" s="18">
        <f t="shared" si="25"/>
        <v>2.6100755806442763E-4</v>
      </c>
      <c r="E581" s="18">
        <f t="shared" si="26"/>
        <v>7.6265204030437683</v>
      </c>
    </row>
    <row r="582" spans="1:5" x14ac:dyDescent="0.25">
      <c r="A582" s="17">
        <v>39650</v>
      </c>
      <c r="B582">
        <v>2279.5300000000002</v>
      </c>
      <c r="C582">
        <f t="shared" ref="C582:C645" si="27">(B582-B581)/B581</f>
        <v>-1.4237026783132847E-3</v>
      </c>
      <c r="D582" s="18">
        <f t="shared" ref="D582:D645" si="28">$H$5+C581*C581*$H$6+D581*$H$7</f>
        <v>2.5223855544489343E-4</v>
      </c>
      <c r="E582" s="18">
        <f t="shared" ref="E582:E645" si="29">-LN(D582)-C582*C582/D582</f>
        <v>8.2770995063926449</v>
      </c>
    </row>
    <row r="583" spans="1:5" x14ac:dyDescent="0.25">
      <c r="A583" s="17">
        <v>39651</v>
      </c>
      <c r="B583">
        <v>2303.96</v>
      </c>
      <c r="C583">
        <f t="shared" si="27"/>
        <v>1.0717121511890536E-2</v>
      </c>
      <c r="D583" s="18">
        <f t="shared" si="28"/>
        <v>2.3109143027218683E-4</v>
      </c>
      <c r="E583" s="18">
        <f t="shared" si="29"/>
        <v>7.8756787212276675</v>
      </c>
    </row>
    <row r="584" spans="1:5" x14ac:dyDescent="0.25">
      <c r="A584" s="17">
        <v>39652</v>
      </c>
      <c r="B584">
        <v>2325.88</v>
      </c>
      <c r="C584">
        <f t="shared" si="27"/>
        <v>9.514054063438632E-3</v>
      </c>
      <c r="D584" s="18">
        <f t="shared" si="28"/>
        <v>2.2136155251542436E-4</v>
      </c>
      <c r="E584" s="18">
        <f t="shared" si="29"/>
        <v>8.0068019789410556</v>
      </c>
    </row>
    <row r="585" spans="1:5" x14ac:dyDescent="0.25">
      <c r="A585" s="17">
        <v>39653</v>
      </c>
      <c r="B585">
        <v>2280.11</v>
      </c>
      <c r="C585">
        <f t="shared" si="27"/>
        <v>-1.9678573271191969E-2</v>
      </c>
      <c r="D585" s="18">
        <f t="shared" si="28"/>
        <v>2.1060361190578059E-4</v>
      </c>
      <c r="E585" s="18">
        <f t="shared" si="29"/>
        <v>6.6267882465247565</v>
      </c>
    </row>
    <row r="586" spans="1:5" x14ac:dyDescent="0.25">
      <c r="A586" s="17">
        <v>39654</v>
      </c>
      <c r="B586">
        <v>2310.5300000000002</v>
      </c>
      <c r="C586">
        <f t="shared" si="27"/>
        <v>1.3341461596151094E-2</v>
      </c>
      <c r="D586" s="18">
        <f t="shared" si="28"/>
        <v>2.2536821670259534E-4</v>
      </c>
      <c r="E586" s="18">
        <f t="shared" si="29"/>
        <v>7.6079803882160322</v>
      </c>
    </row>
    <row r="587" spans="1:5" x14ac:dyDescent="0.25">
      <c r="A587" s="17">
        <v>39657</v>
      </c>
      <c r="B587">
        <v>2264.2199999999998</v>
      </c>
      <c r="C587">
        <f t="shared" si="27"/>
        <v>-2.0043020432541622E-2</v>
      </c>
      <c r="D587" s="18">
        <f t="shared" si="28"/>
        <v>2.2141379649919722E-4</v>
      </c>
      <c r="E587" s="18">
        <f t="shared" si="29"/>
        <v>6.6011247571284501</v>
      </c>
    </row>
    <row r="588" spans="1:5" x14ac:dyDescent="0.25">
      <c r="A588" s="17">
        <v>39658</v>
      </c>
      <c r="B588">
        <v>2319.62</v>
      </c>
      <c r="C588">
        <f t="shared" si="27"/>
        <v>2.4467587071927682E-2</v>
      </c>
      <c r="D588" s="18">
        <f t="shared" si="28"/>
        <v>2.3628555491644415E-4</v>
      </c>
      <c r="E588" s="18">
        <f t="shared" si="29"/>
        <v>5.816828304976994</v>
      </c>
    </row>
    <row r="589" spans="1:5" x14ac:dyDescent="0.25">
      <c r="A589" s="17">
        <v>39659</v>
      </c>
      <c r="B589">
        <v>2329.7199999999998</v>
      </c>
      <c r="C589">
        <f t="shared" si="27"/>
        <v>4.3541614574800656E-3</v>
      </c>
      <c r="D589" s="18">
        <f t="shared" si="28"/>
        <v>2.658867910887569E-4</v>
      </c>
      <c r="E589" s="18">
        <f t="shared" si="29"/>
        <v>8.1611361995302367</v>
      </c>
    </row>
    <row r="590" spans="1:5" x14ac:dyDescent="0.25">
      <c r="A590" s="17">
        <v>39660</v>
      </c>
      <c r="B590">
        <v>2325.5500000000002</v>
      </c>
      <c r="C590">
        <f t="shared" si="27"/>
        <v>-1.7899146678569176E-3</v>
      </c>
      <c r="D590" s="18">
        <f t="shared" si="28"/>
        <v>2.4476414320941282E-4</v>
      </c>
      <c r="E590" s="18">
        <f t="shared" si="29"/>
        <v>8.302126178722812</v>
      </c>
    </row>
    <row r="591" spans="1:5" x14ac:dyDescent="0.25">
      <c r="A591" s="17">
        <v>39661</v>
      </c>
      <c r="B591">
        <v>2310.96</v>
      </c>
      <c r="C591">
        <f t="shared" si="27"/>
        <v>-6.273784696093459E-3</v>
      </c>
      <c r="D591" s="18">
        <f t="shared" si="28"/>
        <v>2.2446437096556847E-4</v>
      </c>
      <c r="E591" s="18">
        <f t="shared" si="29"/>
        <v>8.2264411305637974</v>
      </c>
    </row>
    <row r="592" spans="1:5" x14ac:dyDescent="0.25">
      <c r="A592" s="17">
        <v>39664</v>
      </c>
      <c r="B592">
        <v>2285.56</v>
      </c>
      <c r="C592">
        <f t="shared" si="27"/>
        <v>-1.0991103264444253E-2</v>
      </c>
      <c r="D592" s="18">
        <f t="shared" si="28"/>
        <v>2.0918096948293179E-4</v>
      </c>
      <c r="E592" s="18">
        <f t="shared" si="29"/>
        <v>7.8947996062536072</v>
      </c>
    </row>
    <row r="593" spans="1:5" x14ac:dyDescent="0.25">
      <c r="A593" s="17">
        <v>39665</v>
      </c>
      <c r="B593">
        <v>2349.83</v>
      </c>
      <c r="C593">
        <f t="shared" si="27"/>
        <v>2.8120023101559349E-2</v>
      </c>
      <c r="D593" s="18">
        <f t="shared" si="28"/>
        <v>2.0214076996408518E-4</v>
      </c>
      <c r="E593" s="18">
        <f t="shared" si="29"/>
        <v>4.594739121829905</v>
      </c>
    </row>
    <row r="594" spans="1:5" x14ac:dyDescent="0.25">
      <c r="A594" s="17">
        <v>39666</v>
      </c>
      <c r="B594">
        <v>2378.37</v>
      </c>
      <c r="C594">
        <f t="shared" si="27"/>
        <v>1.2145559466003909E-2</v>
      </c>
      <c r="D594" s="18">
        <f t="shared" si="28"/>
        <v>2.5099168172256544E-4</v>
      </c>
      <c r="E594" s="18">
        <f t="shared" si="29"/>
        <v>7.7023636538759668</v>
      </c>
    </row>
    <row r="595" spans="1:5" x14ac:dyDescent="0.25">
      <c r="A595" s="17">
        <v>39667</v>
      </c>
      <c r="B595">
        <v>2355.73</v>
      </c>
      <c r="C595">
        <f t="shared" si="27"/>
        <v>-9.5191244423701409E-3</v>
      </c>
      <c r="D595" s="18">
        <f t="shared" si="28"/>
        <v>2.4195400494703189E-4</v>
      </c>
      <c r="E595" s="18">
        <f t="shared" si="29"/>
        <v>7.9522548307998147</v>
      </c>
    </row>
    <row r="596" spans="1:5" x14ac:dyDescent="0.25">
      <c r="A596" s="17">
        <v>39668</v>
      </c>
      <c r="B596">
        <v>2414.1</v>
      </c>
      <c r="C596">
        <f t="shared" si="27"/>
        <v>2.4777882015341271E-2</v>
      </c>
      <c r="D596" s="18">
        <f t="shared" si="28"/>
        <v>2.2913658678751578E-4</v>
      </c>
      <c r="E596" s="18">
        <f t="shared" si="29"/>
        <v>5.7018146869081985</v>
      </c>
    </row>
    <row r="597" spans="1:5" x14ac:dyDescent="0.25">
      <c r="A597" s="17">
        <v>39671</v>
      </c>
      <c r="B597">
        <v>2439.9499999999998</v>
      </c>
      <c r="C597">
        <f t="shared" si="27"/>
        <v>1.0707924278198878E-2</v>
      </c>
      <c r="D597" s="18">
        <f t="shared" si="28"/>
        <v>2.6071427159555252E-4</v>
      </c>
      <c r="E597" s="18">
        <f t="shared" si="29"/>
        <v>7.8122950623359602</v>
      </c>
    </row>
    <row r="598" spans="1:5" x14ac:dyDescent="0.25">
      <c r="A598" s="17">
        <v>39672</v>
      </c>
      <c r="B598">
        <v>2430.61</v>
      </c>
      <c r="C598">
        <f t="shared" si="27"/>
        <v>-3.8279472940017998E-3</v>
      </c>
      <c r="D598" s="18">
        <f t="shared" si="28"/>
        <v>2.4799410830949974E-4</v>
      </c>
      <c r="E598" s="18">
        <f t="shared" si="29"/>
        <v>8.2430187599994493</v>
      </c>
    </row>
    <row r="599" spans="1:5" x14ac:dyDescent="0.25">
      <c r="A599" s="17">
        <v>39673</v>
      </c>
      <c r="B599">
        <v>2428.62</v>
      </c>
      <c r="C599">
        <f t="shared" si="27"/>
        <v>-8.1872451771375756E-4</v>
      </c>
      <c r="D599" s="18">
        <f t="shared" si="28"/>
        <v>2.283131771719104E-4</v>
      </c>
      <c r="E599" s="18">
        <f t="shared" si="29"/>
        <v>8.3818563647421982</v>
      </c>
    </row>
    <row r="600" spans="1:5" x14ac:dyDescent="0.25">
      <c r="A600" s="17">
        <v>39674</v>
      </c>
      <c r="B600">
        <v>2453.67</v>
      </c>
      <c r="C600">
        <f t="shared" si="27"/>
        <v>1.031449959236117E-2</v>
      </c>
      <c r="D600" s="18">
        <f t="shared" si="28"/>
        <v>2.0945634691637121E-4</v>
      </c>
      <c r="E600" s="18">
        <f t="shared" si="29"/>
        <v>7.9630664517042593</v>
      </c>
    </row>
    <row r="601" spans="1:5" x14ac:dyDescent="0.25">
      <c r="A601" s="17">
        <v>39675</v>
      </c>
      <c r="B601">
        <v>2452.52</v>
      </c>
      <c r="C601">
        <f t="shared" si="27"/>
        <v>-4.6868568307885367E-4</v>
      </c>
      <c r="D601" s="18">
        <f t="shared" si="28"/>
        <v>2.0120105560766341E-4</v>
      </c>
      <c r="E601" s="18">
        <f t="shared" si="29"/>
        <v>8.5101140982579171</v>
      </c>
    </row>
    <row r="602" spans="1:5" x14ac:dyDescent="0.25">
      <c r="A602" s="17">
        <v>39678</v>
      </c>
      <c r="B602">
        <v>2416.98</v>
      </c>
      <c r="C602">
        <f t="shared" si="27"/>
        <v>-1.4491217197005515E-2</v>
      </c>
      <c r="D602" s="18">
        <f t="shared" si="28"/>
        <v>1.8502908875612291E-4</v>
      </c>
      <c r="E602" s="18">
        <f t="shared" si="29"/>
        <v>7.460065821701173</v>
      </c>
    </row>
    <row r="603" spans="1:5" x14ac:dyDescent="0.25">
      <c r="A603" s="17">
        <v>39679</v>
      </c>
      <c r="B603">
        <v>2384.36</v>
      </c>
      <c r="C603">
        <f t="shared" si="27"/>
        <v>-1.3496181184784272E-2</v>
      </c>
      <c r="D603" s="18">
        <f t="shared" si="28"/>
        <v>1.8776061079739593E-4</v>
      </c>
      <c r="E603" s="18">
        <f t="shared" si="29"/>
        <v>7.6102409529848112</v>
      </c>
    </row>
    <row r="604" spans="1:5" x14ac:dyDescent="0.25">
      <c r="A604" s="17">
        <v>39680</v>
      </c>
      <c r="B604">
        <v>2389.08</v>
      </c>
      <c r="C604">
        <f t="shared" si="27"/>
        <v>1.9795668439328792E-3</v>
      </c>
      <c r="D604" s="18">
        <f t="shared" si="28"/>
        <v>1.8792393176302865E-4</v>
      </c>
      <c r="E604" s="18">
        <f t="shared" si="29"/>
        <v>8.558620789429364</v>
      </c>
    </row>
    <row r="605" spans="1:5" x14ac:dyDescent="0.25">
      <c r="A605" s="17">
        <v>39681</v>
      </c>
      <c r="B605">
        <v>2380.38</v>
      </c>
      <c r="C605">
        <f t="shared" si="27"/>
        <v>-3.6415691395850361E-3</v>
      </c>
      <c r="D605" s="18">
        <f t="shared" si="28"/>
        <v>1.733896520145733E-4</v>
      </c>
      <c r="E605" s="18">
        <f t="shared" si="29"/>
        <v>8.5834881041763698</v>
      </c>
    </row>
    <row r="606" spans="1:5" x14ac:dyDescent="0.25">
      <c r="A606" s="17">
        <v>39682</v>
      </c>
      <c r="B606">
        <v>2414.71</v>
      </c>
      <c r="C606">
        <f t="shared" si="27"/>
        <v>1.4422067064922377E-2</v>
      </c>
      <c r="D606" s="18">
        <f t="shared" si="28"/>
        <v>1.6108413216726938E-4</v>
      </c>
      <c r="E606" s="18">
        <f t="shared" si="29"/>
        <v>7.4423577769747835</v>
      </c>
    </row>
    <row r="607" spans="1:5" x14ac:dyDescent="0.25">
      <c r="A607" s="17">
        <v>39685</v>
      </c>
      <c r="B607">
        <v>2365.59</v>
      </c>
      <c r="C607">
        <f t="shared" si="27"/>
        <v>-2.0341987236562522E-2</v>
      </c>
      <c r="D607" s="18">
        <f t="shared" si="28"/>
        <v>1.6605497044575843E-4</v>
      </c>
      <c r="E607" s="18">
        <f t="shared" si="29"/>
        <v>6.2112672040685677</v>
      </c>
    </row>
    <row r="608" spans="1:5" x14ac:dyDescent="0.25">
      <c r="A608" s="17">
        <v>39686</v>
      </c>
      <c r="B608">
        <v>2361.9699999999998</v>
      </c>
      <c r="C608">
        <f t="shared" si="27"/>
        <v>-1.5302736315254738E-3</v>
      </c>
      <c r="D608" s="18">
        <f t="shared" si="28"/>
        <v>1.8747916044346683E-4</v>
      </c>
      <c r="E608" s="18">
        <f t="shared" si="29"/>
        <v>8.5693522087014298</v>
      </c>
    </row>
    <row r="609" spans="1:5" x14ac:dyDescent="0.25">
      <c r="A609" s="17">
        <v>39687</v>
      </c>
      <c r="B609">
        <v>2382.46</v>
      </c>
      <c r="C609">
        <f t="shared" si="27"/>
        <v>8.674962002057706E-3</v>
      </c>
      <c r="D609" s="18">
        <f t="shared" si="28"/>
        <v>1.7285963655383954E-4</v>
      </c>
      <c r="E609" s="18">
        <f t="shared" si="29"/>
        <v>8.2276776168236996</v>
      </c>
    </row>
    <row r="610" spans="1:5" x14ac:dyDescent="0.25">
      <c r="A610" s="17">
        <v>39688</v>
      </c>
      <c r="B610">
        <v>2411.64</v>
      </c>
      <c r="C610">
        <f t="shared" si="27"/>
        <v>1.2247844664758206E-2</v>
      </c>
      <c r="D610" s="18">
        <f t="shared" si="28"/>
        <v>1.6571395927720978E-4</v>
      </c>
      <c r="E610" s="18">
        <f t="shared" si="29"/>
        <v>7.8000146677698607</v>
      </c>
    </row>
    <row r="611" spans="1:5" x14ac:dyDescent="0.25">
      <c r="A611" s="17">
        <v>39689</v>
      </c>
      <c r="B611">
        <v>2367.52</v>
      </c>
      <c r="C611">
        <f t="shared" si="27"/>
        <v>-1.829460450150101E-2</v>
      </c>
      <c r="D611" s="18">
        <f t="shared" si="28"/>
        <v>1.6544346484409191E-4</v>
      </c>
      <c r="E611" s="18">
        <f t="shared" si="29"/>
        <v>6.6838784579059176</v>
      </c>
    </row>
    <row r="612" spans="1:5" x14ac:dyDescent="0.25">
      <c r="A612" s="17">
        <v>39693</v>
      </c>
      <c r="B612">
        <v>2349.2399999999998</v>
      </c>
      <c r="C612">
        <f t="shared" si="27"/>
        <v>-7.7211596945327603E-3</v>
      </c>
      <c r="D612" s="18">
        <f t="shared" si="28"/>
        <v>1.8041301893603846E-4</v>
      </c>
      <c r="E612" s="18">
        <f t="shared" si="29"/>
        <v>8.2898182991597462</v>
      </c>
    </row>
    <row r="613" spans="1:5" x14ac:dyDescent="0.25">
      <c r="A613" s="17">
        <v>39694</v>
      </c>
      <c r="B613">
        <v>2333.73</v>
      </c>
      <c r="C613">
        <f t="shared" si="27"/>
        <v>-6.6021351586043851E-3</v>
      </c>
      <c r="D613" s="18">
        <f t="shared" si="28"/>
        <v>1.7122079817738023E-4</v>
      </c>
      <c r="E613" s="18">
        <f t="shared" si="29"/>
        <v>8.4179836379910959</v>
      </c>
    </row>
    <row r="614" spans="1:5" x14ac:dyDescent="0.25">
      <c r="A614" s="17">
        <v>39695</v>
      </c>
      <c r="B614">
        <v>2259.04</v>
      </c>
      <c r="C614">
        <f t="shared" si="27"/>
        <v>-3.2004559224931783E-2</v>
      </c>
      <c r="D614" s="18">
        <f t="shared" si="28"/>
        <v>1.616311665979232E-4</v>
      </c>
      <c r="E614" s="18">
        <f t="shared" si="29"/>
        <v>2.3929763544874358</v>
      </c>
    </row>
    <row r="615" spans="1:5" x14ac:dyDescent="0.25">
      <c r="A615" s="17">
        <v>39696</v>
      </c>
      <c r="B615">
        <v>2255.88</v>
      </c>
      <c r="C615">
        <f t="shared" si="27"/>
        <v>-1.3988242793398322E-3</v>
      </c>
      <c r="D615" s="18">
        <f t="shared" si="28"/>
        <v>2.3378786515894137E-4</v>
      </c>
      <c r="E615" s="18">
        <f t="shared" si="29"/>
        <v>8.3527268195671471</v>
      </c>
    </row>
    <row r="616" spans="1:5" x14ac:dyDescent="0.25">
      <c r="A616" s="17">
        <v>39699</v>
      </c>
      <c r="B616">
        <v>2269.7600000000002</v>
      </c>
      <c r="C616">
        <f t="shared" si="27"/>
        <v>6.1528095466071367E-3</v>
      </c>
      <c r="D616" s="18">
        <f t="shared" si="28"/>
        <v>2.1448735557570448E-4</v>
      </c>
      <c r="E616" s="18">
        <f t="shared" si="29"/>
        <v>8.2707595503025519</v>
      </c>
    </row>
    <row r="617" spans="1:5" x14ac:dyDescent="0.25">
      <c r="A617" s="17">
        <v>39700</v>
      </c>
      <c r="B617">
        <v>2209.81</v>
      </c>
      <c r="C617">
        <f t="shared" si="27"/>
        <v>-2.6412484139292376E-2</v>
      </c>
      <c r="D617" s="18">
        <f t="shared" si="28"/>
        <v>2.0008178751269138E-4</v>
      </c>
      <c r="E617" s="18">
        <f t="shared" si="29"/>
        <v>5.0301135760488425</v>
      </c>
    </row>
    <row r="618" spans="1:5" x14ac:dyDescent="0.25">
      <c r="A618" s="17">
        <v>39701</v>
      </c>
      <c r="B618">
        <v>2228.6999999999998</v>
      </c>
      <c r="C618">
        <f t="shared" si="27"/>
        <v>8.5482462293137752E-3</v>
      </c>
      <c r="D618" s="18">
        <f t="shared" si="28"/>
        <v>2.4146913450441023E-4</v>
      </c>
      <c r="E618" s="18">
        <f t="shared" si="29"/>
        <v>8.026152527798704</v>
      </c>
    </row>
    <row r="619" spans="1:5" x14ac:dyDescent="0.25">
      <c r="A619" s="17">
        <v>39702</v>
      </c>
      <c r="B619">
        <v>2258.2199999999998</v>
      </c>
      <c r="C619">
        <f t="shared" si="27"/>
        <v>1.3245389689056393E-2</v>
      </c>
      <c r="D619" s="18">
        <f t="shared" si="28"/>
        <v>2.2725547238011028E-4</v>
      </c>
      <c r="E619" s="18">
        <f t="shared" si="29"/>
        <v>7.6174396019238566</v>
      </c>
    </row>
    <row r="620" spans="1:5" x14ac:dyDescent="0.25">
      <c r="A620" s="17">
        <v>39703</v>
      </c>
      <c r="B620">
        <v>2261.27</v>
      </c>
      <c r="C620">
        <f t="shared" si="27"/>
        <v>1.3506212857915447E-3</v>
      </c>
      <c r="D620" s="18">
        <f t="shared" si="28"/>
        <v>2.2290117542415894E-4</v>
      </c>
      <c r="E620" s="18">
        <f t="shared" si="29"/>
        <v>8.4005982477686789</v>
      </c>
    </row>
    <row r="621" spans="1:5" x14ac:dyDescent="0.25">
      <c r="A621" s="17">
        <v>39706</v>
      </c>
      <c r="B621">
        <v>2179.91</v>
      </c>
      <c r="C621">
        <f t="shared" si="27"/>
        <v>-3.5979781273355292E-2</v>
      </c>
      <c r="D621" s="18">
        <f t="shared" si="28"/>
        <v>2.0468274326763516E-4</v>
      </c>
      <c r="E621" s="18">
        <f t="shared" si="29"/>
        <v>2.1694093953504758</v>
      </c>
    </row>
    <row r="622" spans="1:5" x14ac:dyDescent="0.25">
      <c r="A622" s="17">
        <v>39707</v>
      </c>
      <c r="B622">
        <v>2207.9</v>
      </c>
      <c r="C622">
        <f t="shared" si="27"/>
        <v>1.2839979632186759E-2</v>
      </c>
      <c r="D622" s="18">
        <f t="shared" si="28"/>
        <v>2.9477873275034704E-4</v>
      </c>
      <c r="E622" s="18">
        <f t="shared" si="29"/>
        <v>7.5700013780626305</v>
      </c>
    </row>
    <row r="623" spans="1:5" x14ac:dyDescent="0.25">
      <c r="A623" s="17">
        <v>39708</v>
      </c>
      <c r="B623">
        <v>2098.85</v>
      </c>
      <c r="C623">
        <f t="shared" si="27"/>
        <v>-4.9390823859776341E-2</v>
      </c>
      <c r="D623" s="18">
        <f t="shared" si="28"/>
        <v>2.8277416412292279E-4</v>
      </c>
      <c r="E623" s="18">
        <f t="shared" si="29"/>
        <v>-0.45599927357301517</v>
      </c>
    </row>
    <row r="624" spans="1:5" x14ac:dyDescent="0.25">
      <c r="A624" s="17">
        <v>39709</v>
      </c>
      <c r="B624">
        <v>2199.1</v>
      </c>
      <c r="C624">
        <f t="shared" si="27"/>
        <v>4.776425185220478E-2</v>
      </c>
      <c r="D624" s="18">
        <f t="shared" si="28"/>
        <v>4.5933962565584122E-4</v>
      </c>
      <c r="E624" s="18">
        <f t="shared" si="29"/>
        <v>2.7189735933773491</v>
      </c>
    </row>
    <row r="625" spans="1:5" x14ac:dyDescent="0.25">
      <c r="A625" s="17">
        <v>39710</v>
      </c>
      <c r="B625">
        <v>2273.9</v>
      </c>
      <c r="C625">
        <f t="shared" si="27"/>
        <v>3.4013914783320533E-2</v>
      </c>
      <c r="D625" s="18">
        <f t="shared" si="28"/>
        <v>6.0516099647699563E-4</v>
      </c>
      <c r="E625" s="18">
        <f t="shared" si="29"/>
        <v>5.4982166768151579</v>
      </c>
    </row>
    <row r="626" spans="1:5" x14ac:dyDescent="0.25">
      <c r="A626" s="17">
        <v>39713</v>
      </c>
      <c r="B626">
        <v>2178.98</v>
      </c>
      <c r="C626">
        <f t="shared" si="27"/>
        <v>-4.1743260477593594E-2</v>
      </c>
      <c r="D626" s="18">
        <f t="shared" si="28"/>
        <v>6.4371565373459152E-4</v>
      </c>
      <c r="E626" s="18">
        <f t="shared" si="29"/>
        <v>4.6413132377830095</v>
      </c>
    </row>
    <row r="627" spans="1:5" x14ac:dyDescent="0.25">
      <c r="A627" s="17">
        <v>39714</v>
      </c>
      <c r="B627">
        <v>2153.33</v>
      </c>
      <c r="C627">
        <f t="shared" si="27"/>
        <v>-1.1771562841329471E-2</v>
      </c>
      <c r="D627" s="18">
        <f t="shared" si="28"/>
        <v>7.2663335096839993E-4</v>
      </c>
      <c r="E627" s="18">
        <f t="shared" si="29"/>
        <v>7.0363875597460588</v>
      </c>
    </row>
    <row r="628" spans="1:5" x14ac:dyDescent="0.25">
      <c r="A628" s="17">
        <v>39715</v>
      </c>
      <c r="B628">
        <v>2155.6799999999998</v>
      </c>
      <c r="C628">
        <f t="shared" si="27"/>
        <v>1.0913329587197082E-3</v>
      </c>
      <c r="D628" s="18">
        <f t="shared" si="28"/>
        <v>6.6910570556101242E-4</v>
      </c>
      <c r="E628" s="18">
        <f t="shared" si="29"/>
        <v>7.3077885057854557</v>
      </c>
    </row>
    <row r="629" spans="1:5" x14ac:dyDescent="0.25">
      <c r="A629" s="17">
        <v>39716</v>
      </c>
      <c r="B629">
        <v>2186.5700000000002</v>
      </c>
      <c r="C629">
        <f t="shared" si="27"/>
        <v>1.4329585096118315E-2</v>
      </c>
      <c r="D629" s="18">
        <f t="shared" si="28"/>
        <v>6.0603737908962332E-4</v>
      </c>
      <c r="E629" s="18">
        <f t="shared" si="29"/>
        <v>7.0697498421653719</v>
      </c>
    </row>
    <row r="630" spans="1:5" x14ac:dyDescent="0.25">
      <c r="A630" s="17">
        <v>39717</v>
      </c>
      <c r="B630">
        <v>2183.34</v>
      </c>
      <c r="C630">
        <f t="shared" si="27"/>
        <v>-1.4771994493659102E-3</v>
      </c>
      <c r="D630" s="18">
        <f t="shared" si="28"/>
        <v>5.6611707396395507E-4</v>
      </c>
      <c r="E630" s="18">
        <f t="shared" si="29"/>
        <v>7.4728551214482621</v>
      </c>
    </row>
    <row r="631" spans="1:5" x14ac:dyDescent="0.25">
      <c r="A631" s="17">
        <v>39720</v>
      </c>
      <c r="B631">
        <v>1983.73</v>
      </c>
      <c r="C631">
        <f t="shared" si="27"/>
        <v>-9.1424148323211274E-2</v>
      </c>
      <c r="D631" s="18">
        <f t="shared" si="28"/>
        <v>5.1347017070920873E-4</v>
      </c>
      <c r="E631" s="18">
        <f t="shared" si="29"/>
        <v>-8.7038906571987305</v>
      </c>
    </row>
    <row r="632" spans="1:5" x14ac:dyDescent="0.25">
      <c r="A632" s="17">
        <v>39721</v>
      </c>
      <c r="B632">
        <v>2091.88</v>
      </c>
      <c r="C632">
        <f t="shared" si="27"/>
        <v>5.4518508063093309E-2</v>
      </c>
      <c r="D632" s="18">
        <f t="shared" si="28"/>
        <v>1.1544340317381546E-3</v>
      </c>
      <c r="E632" s="18">
        <f t="shared" si="29"/>
        <v>4.1894914833481884</v>
      </c>
    </row>
    <row r="633" spans="1:5" x14ac:dyDescent="0.25">
      <c r="A633" s="17">
        <v>39722</v>
      </c>
      <c r="B633">
        <v>2069.4</v>
      </c>
      <c r="C633">
        <f t="shared" si="27"/>
        <v>-1.0746314320133094E-2</v>
      </c>
      <c r="D633" s="18">
        <f t="shared" si="28"/>
        <v>1.2873767188132284E-3</v>
      </c>
      <c r="E633" s="18">
        <f t="shared" si="29"/>
        <v>6.5654443481568698</v>
      </c>
    </row>
    <row r="634" spans="1:5" x14ac:dyDescent="0.25">
      <c r="A634" s="17">
        <v>39723</v>
      </c>
      <c r="B634">
        <v>1976.72</v>
      </c>
      <c r="C634">
        <f t="shared" si="27"/>
        <v>-4.4785928288392798E-2</v>
      </c>
      <c r="D634" s="18">
        <f t="shared" si="28"/>
        <v>1.1716502440899767E-3</v>
      </c>
      <c r="E634" s="18">
        <f t="shared" si="29"/>
        <v>5.0374153275574809</v>
      </c>
    </row>
    <row r="635" spans="1:5" x14ac:dyDescent="0.25">
      <c r="A635" s="17">
        <v>39724</v>
      </c>
      <c r="B635">
        <v>1947.39</v>
      </c>
      <c r="C635">
        <f t="shared" si="27"/>
        <v>-1.4837710955522242E-2</v>
      </c>
      <c r="D635" s="18">
        <f t="shared" si="28"/>
        <v>1.2232518683452983E-3</v>
      </c>
      <c r="E635" s="18">
        <f t="shared" si="29"/>
        <v>6.5262651203896827</v>
      </c>
    </row>
    <row r="636" spans="1:5" x14ac:dyDescent="0.25">
      <c r="A636" s="17">
        <v>39727</v>
      </c>
      <c r="B636">
        <v>1862.96</v>
      </c>
      <c r="C636">
        <f t="shared" si="27"/>
        <v>-4.3355465520517236E-2</v>
      </c>
      <c r="D636" s="18">
        <f t="shared" si="28"/>
        <v>1.1225857066870474E-3</v>
      </c>
      <c r="E636" s="18">
        <f t="shared" si="29"/>
        <v>5.1176859506680943</v>
      </c>
    </row>
    <row r="637" spans="1:5" x14ac:dyDescent="0.25">
      <c r="A637" s="17">
        <v>39728</v>
      </c>
      <c r="B637">
        <v>1754.88</v>
      </c>
      <c r="C637">
        <f t="shared" si="27"/>
        <v>-5.8015201614634734E-2</v>
      </c>
      <c r="D637" s="18">
        <f t="shared" si="28"/>
        <v>1.1687274380491313E-3</v>
      </c>
      <c r="E637" s="18">
        <f t="shared" si="29"/>
        <v>3.8719864398617529</v>
      </c>
    </row>
    <row r="638" spans="1:5" x14ac:dyDescent="0.25">
      <c r="A638" s="17">
        <v>39729</v>
      </c>
      <c r="B638">
        <v>1740.33</v>
      </c>
      <c r="C638">
        <f t="shared" si="27"/>
        <v>-8.2911652078775655E-3</v>
      </c>
      <c r="D638" s="18">
        <f t="shared" si="28"/>
        <v>1.3326485659954839E-3</v>
      </c>
      <c r="E638" s="18">
        <f t="shared" si="29"/>
        <v>6.5690028562721805</v>
      </c>
    </row>
    <row r="639" spans="1:5" x14ac:dyDescent="0.25">
      <c r="A639" s="17">
        <v>39730</v>
      </c>
      <c r="B639">
        <v>1645.12</v>
      </c>
      <c r="C639">
        <f t="shared" si="27"/>
        <v>-5.4708015146552685E-2</v>
      </c>
      <c r="D639" s="18">
        <f t="shared" si="28"/>
        <v>1.2085268147534267E-3</v>
      </c>
      <c r="E639" s="18">
        <f t="shared" si="29"/>
        <v>4.2418115780282246</v>
      </c>
    </row>
    <row r="640" spans="1:5" x14ac:dyDescent="0.25">
      <c r="A640" s="17">
        <v>39731</v>
      </c>
      <c r="B640">
        <v>1649.51</v>
      </c>
      <c r="C640">
        <f t="shared" si="27"/>
        <v>2.6684983466252312E-3</v>
      </c>
      <c r="D640" s="18">
        <f t="shared" si="28"/>
        <v>1.3377437878852986E-3</v>
      </c>
      <c r="E640" s="18">
        <f t="shared" si="29"/>
        <v>6.6114477697362357</v>
      </c>
    </row>
    <row r="641" spans="1:5" x14ac:dyDescent="0.25">
      <c r="A641" s="17">
        <v>39734</v>
      </c>
      <c r="B641">
        <v>1844.25</v>
      </c>
      <c r="C641">
        <f t="shared" si="27"/>
        <v>0.11805930245951829</v>
      </c>
      <c r="D641" s="18">
        <f t="shared" si="28"/>
        <v>1.2080344531800874E-3</v>
      </c>
      <c r="E641" s="18">
        <f t="shared" si="29"/>
        <v>-4.8189888319177259</v>
      </c>
    </row>
    <row r="642" spans="1:5" x14ac:dyDescent="0.25">
      <c r="A642" s="17">
        <v>39735</v>
      </c>
      <c r="B642">
        <v>1779.01</v>
      </c>
      <c r="C642">
        <f t="shared" si="27"/>
        <v>-3.5374813609868515E-2</v>
      </c>
      <c r="D642" s="18">
        <f t="shared" si="28"/>
        <v>2.2388766170941786E-3</v>
      </c>
      <c r="E642" s="18">
        <f t="shared" si="29"/>
        <v>5.542850097617257</v>
      </c>
    </row>
    <row r="643" spans="1:5" x14ac:dyDescent="0.25">
      <c r="A643" s="17">
        <v>39736</v>
      </c>
      <c r="B643">
        <v>1628.33</v>
      </c>
      <c r="C643">
        <f t="shared" si="27"/>
        <v>-8.4698793148998641E-2</v>
      </c>
      <c r="D643" s="18">
        <f t="shared" si="28"/>
        <v>2.1211891810176591E-3</v>
      </c>
      <c r="E643" s="18">
        <f t="shared" si="29"/>
        <v>2.7737672162434714</v>
      </c>
    </row>
    <row r="644" spans="1:5" x14ac:dyDescent="0.25">
      <c r="A644" s="17">
        <v>39737</v>
      </c>
      <c r="B644">
        <v>1717.71</v>
      </c>
      <c r="C644">
        <f t="shared" si="27"/>
        <v>5.4890593430078738E-2</v>
      </c>
      <c r="D644" s="18">
        <f t="shared" si="28"/>
        <v>2.5031723558468118E-3</v>
      </c>
      <c r="E644" s="18">
        <f t="shared" si="29"/>
        <v>4.786532889954807</v>
      </c>
    </row>
    <row r="645" spans="1:5" x14ac:dyDescent="0.25">
      <c r="A645" s="17">
        <v>39738</v>
      </c>
      <c r="B645">
        <v>1711.29</v>
      </c>
      <c r="C645">
        <f t="shared" si="27"/>
        <v>-3.7375342752851604E-3</v>
      </c>
      <c r="D645" s="18">
        <f t="shared" si="28"/>
        <v>2.5040587005124675E-3</v>
      </c>
      <c r="E645" s="18">
        <f t="shared" si="29"/>
        <v>5.9842637750988379</v>
      </c>
    </row>
    <row r="646" spans="1:5" x14ac:dyDescent="0.25">
      <c r="A646" s="17">
        <v>39741</v>
      </c>
      <c r="B646">
        <v>1770.03</v>
      </c>
      <c r="C646">
        <f t="shared" ref="C646:C709" si="30">(B646-B645)/B645</f>
        <v>3.4324982907631092E-2</v>
      </c>
      <c r="D646" s="18">
        <f t="shared" ref="D646:D709" si="31">$H$5+C645*C645*$H$6+D645*$H$7</f>
        <v>2.2578185902175927E-3</v>
      </c>
      <c r="E646" s="18">
        <f t="shared" ref="E646:E709" si="32">-LN(D646)-C646*C646/D646</f>
        <v>5.5715230673882514</v>
      </c>
    </row>
    <row r="647" spans="1:5" x14ac:dyDescent="0.25">
      <c r="A647" s="17">
        <v>39742</v>
      </c>
      <c r="B647">
        <v>1696.68</v>
      </c>
      <c r="C647">
        <f t="shared" si="30"/>
        <v>-4.1439975593633958E-2</v>
      </c>
      <c r="D647" s="18">
        <f t="shared" si="31"/>
        <v>2.132201948158633E-3</v>
      </c>
      <c r="E647" s="18">
        <f t="shared" si="32"/>
        <v>5.3452018706544013</v>
      </c>
    </row>
    <row r="648" spans="1:5" x14ac:dyDescent="0.25">
      <c r="A648" s="17">
        <v>39743</v>
      </c>
      <c r="B648">
        <v>1615.75</v>
      </c>
      <c r="C648">
        <f t="shared" si="30"/>
        <v>-4.7699035763962595E-2</v>
      </c>
      <c r="D648" s="18">
        <f t="shared" si="31"/>
        <v>2.0636014879302045E-3</v>
      </c>
      <c r="E648" s="18">
        <f t="shared" si="32"/>
        <v>5.0807650337059069</v>
      </c>
    </row>
    <row r="649" spans="1:5" x14ac:dyDescent="0.25">
      <c r="A649" s="17">
        <v>39744</v>
      </c>
      <c r="B649">
        <v>1603.91</v>
      </c>
      <c r="C649">
        <f t="shared" si="30"/>
        <v>-7.3278663159522936E-3</v>
      </c>
      <c r="D649" s="18">
        <f t="shared" si="31"/>
        <v>2.0478464368357064E-3</v>
      </c>
      <c r="E649" s="18">
        <f t="shared" si="32"/>
        <v>6.1647450471561367</v>
      </c>
    </row>
    <row r="650" spans="1:5" x14ac:dyDescent="0.25">
      <c r="A650" s="17">
        <v>39745</v>
      </c>
      <c r="B650">
        <v>1552.03</v>
      </c>
      <c r="C650">
        <f t="shared" si="30"/>
        <v>-3.2345954573511047E-2</v>
      </c>
      <c r="D650" s="18">
        <f t="shared" si="31"/>
        <v>1.8506813692419294E-3</v>
      </c>
      <c r="E650" s="18">
        <f t="shared" si="32"/>
        <v>5.7268632523013796</v>
      </c>
    </row>
    <row r="651" spans="1:5" x14ac:dyDescent="0.25">
      <c r="A651" s="17">
        <v>39748</v>
      </c>
      <c r="B651">
        <v>1505.9</v>
      </c>
      <c r="C651">
        <f t="shared" si="30"/>
        <v>-2.972236361410532E-2</v>
      </c>
      <c r="D651" s="18">
        <f t="shared" si="31"/>
        <v>1.755071608262482E-3</v>
      </c>
      <c r="E651" s="18">
        <f t="shared" si="32"/>
        <v>5.8418935665402509</v>
      </c>
    </row>
    <row r="652" spans="1:5" x14ac:dyDescent="0.25">
      <c r="A652" s="17">
        <v>39749</v>
      </c>
      <c r="B652">
        <v>1649.47</v>
      </c>
      <c r="C652">
        <f t="shared" si="30"/>
        <v>9.5338335878876371E-2</v>
      </c>
      <c r="D652" s="18">
        <f t="shared" si="31"/>
        <v>1.6556470272915326E-3</v>
      </c>
      <c r="E652" s="18">
        <f t="shared" si="32"/>
        <v>0.91362614340406623</v>
      </c>
    </row>
    <row r="653" spans="1:5" x14ac:dyDescent="0.25">
      <c r="A653" s="17">
        <v>39750</v>
      </c>
      <c r="B653">
        <v>1657.21</v>
      </c>
      <c r="C653">
        <f t="shared" si="30"/>
        <v>4.6924163519191063E-3</v>
      </c>
      <c r="D653" s="18">
        <f t="shared" si="31"/>
        <v>2.2421560277117521E-3</v>
      </c>
      <c r="E653" s="18">
        <f t="shared" si="32"/>
        <v>6.0904970072961282</v>
      </c>
    </row>
    <row r="654" spans="1:5" x14ac:dyDescent="0.25">
      <c r="A654" s="17">
        <v>39751</v>
      </c>
      <c r="B654">
        <v>1698.52</v>
      </c>
      <c r="C654">
        <f t="shared" si="30"/>
        <v>2.4927438284828081E-2</v>
      </c>
      <c r="D654" s="18">
        <f t="shared" si="31"/>
        <v>2.0228733142604789E-3</v>
      </c>
      <c r="E654" s="18">
        <f t="shared" si="32"/>
        <v>5.8960608169425903</v>
      </c>
    </row>
    <row r="655" spans="1:5" x14ac:dyDescent="0.25">
      <c r="A655" s="17">
        <v>39752</v>
      </c>
      <c r="B655">
        <v>1720.95</v>
      </c>
      <c r="C655">
        <f t="shared" si="30"/>
        <v>1.3205614299507845E-2</v>
      </c>
      <c r="D655" s="18">
        <f t="shared" si="31"/>
        <v>1.8749769823537734E-3</v>
      </c>
      <c r="E655" s="18">
        <f t="shared" si="32"/>
        <v>6.1861506877891594</v>
      </c>
    </row>
    <row r="656" spans="1:5" x14ac:dyDescent="0.25">
      <c r="A656" s="17">
        <v>39755</v>
      </c>
      <c r="B656">
        <v>1726.33</v>
      </c>
      <c r="C656">
        <f t="shared" si="30"/>
        <v>3.1261803073882924E-3</v>
      </c>
      <c r="D656" s="18">
        <f t="shared" si="31"/>
        <v>1.7051092002218998E-3</v>
      </c>
      <c r="E656" s="18">
        <f t="shared" si="32"/>
        <v>6.3683945235854136</v>
      </c>
    </row>
    <row r="657" spans="1:5" x14ac:dyDescent="0.25">
      <c r="A657" s="17">
        <v>39756</v>
      </c>
      <c r="B657">
        <v>1780.12</v>
      </c>
      <c r="C657">
        <f t="shared" si="30"/>
        <v>3.1158584975062686E-2</v>
      </c>
      <c r="D657" s="18">
        <f t="shared" si="31"/>
        <v>1.5387358265848456E-3</v>
      </c>
      <c r="E657" s="18">
        <f t="shared" si="32"/>
        <v>5.845849259467518</v>
      </c>
    </row>
    <row r="658" spans="1:5" x14ac:dyDescent="0.25">
      <c r="A658" s="17">
        <v>39757</v>
      </c>
      <c r="B658">
        <v>1681.64</v>
      </c>
      <c r="C658">
        <f t="shared" si="30"/>
        <v>-5.5322113115969594E-2</v>
      </c>
      <c r="D658" s="18">
        <f t="shared" si="31"/>
        <v>1.4682333561273303E-3</v>
      </c>
      <c r="E658" s="18">
        <f t="shared" si="32"/>
        <v>4.4391928326102192</v>
      </c>
    </row>
    <row r="659" spans="1:5" x14ac:dyDescent="0.25">
      <c r="A659" s="17">
        <v>39758</v>
      </c>
      <c r="B659">
        <v>1608.7</v>
      </c>
      <c r="C659">
        <f t="shared" si="30"/>
        <v>-4.3374325063628393E-2</v>
      </c>
      <c r="D659" s="18">
        <f t="shared" si="31"/>
        <v>1.5769423771303001E-3</v>
      </c>
      <c r="E659" s="18">
        <f t="shared" si="32"/>
        <v>5.2592422605754994</v>
      </c>
    </row>
    <row r="660" spans="1:5" x14ac:dyDescent="0.25">
      <c r="A660" s="17">
        <v>39759</v>
      </c>
      <c r="B660">
        <v>1647.4</v>
      </c>
      <c r="C660">
        <f t="shared" si="30"/>
        <v>2.4056691738671004E-2</v>
      </c>
      <c r="D660" s="18">
        <f t="shared" si="31"/>
        <v>1.5776026536347756E-3</v>
      </c>
      <c r="E660" s="18">
        <f t="shared" si="32"/>
        <v>6.0850110092146465</v>
      </c>
    </row>
    <row r="661" spans="1:5" x14ac:dyDescent="0.25">
      <c r="A661" s="17">
        <v>39762</v>
      </c>
      <c r="B661">
        <v>1616.74</v>
      </c>
      <c r="C661">
        <f t="shared" si="30"/>
        <v>-1.8611144834284374E-2</v>
      </c>
      <c r="D661" s="18">
        <f t="shared" si="31"/>
        <v>1.4708968634187941E-3</v>
      </c>
      <c r="E661" s="18">
        <f t="shared" si="32"/>
        <v>6.286397569515727</v>
      </c>
    </row>
    <row r="662" spans="1:5" x14ac:dyDescent="0.25">
      <c r="A662" s="17">
        <v>39763</v>
      </c>
      <c r="B662">
        <v>1580.9</v>
      </c>
      <c r="C662">
        <f t="shared" si="30"/>
        <v>-2.2168066603164342E-2</v>
      </c>
      <c r="D662" s="18">
        <f t="shared" si="31"/>
        <v>1.3557646924978637E-3</v>
      </c>
      <c r="E662" s="18">
        <f t="shared" si="32"/>
        <v>6.2409202629419012</v>
      </c>
    </row>
    <row r="663" spans="1:5" x14ac:dyDescent="0.25">
      <c r="A663" s="17">
        <v>39764</v>
      </c>
      <c r="B663">
        <v>1499.21</v>
      </c>
      <c r="C663">
        <f t="shared" si="30"/>
        <v>-5.1673097602631446E-2</v>
      </c>
      <c r="D663" s="18">
        <f t="shared" si="31"/>
        <v>1.2641395684432485E-3</v>
      </c>
      <c r="E663" s="18">
        <f t="shared" si="32"/>
        <v>4.5611687768886728</v>
      </c>
    </row>
    <row r="664" spans="1:5" x14ac:dyDescent="0.25">
      <c r="A664" s="17">
        <v>39765</v>
      </c>
      <c r="B664">
        <v>1596.7</v>
      </c>
      <c r="C664">
        <f t="shared" si="30"/>
        <v>6.502758119276153E-2</v>
      </c>
      <c r="D664" s="18">
        <f t="shared" si="31"/>
        <v>1.3611783771292653E-3</v>
      </c>
      <c r="E664" s="18">
        <f t="shared" si="32"/>
        <v>3.4928415498454366</v>
      </c>
    </row>
    <row r="665" spans="1:5" x14ac:dyDescent="0.25">
      <c r="A665" s="17">
        <v>39766</v>
      </c>
      <c r="B665">
        <v>1516.85</v>
      </c>
      <c r="C665">
        <f t="shared" si="30"/>
        <v>-5.0009394375900379E-2</v>
      </c>
      <c r="D665" s="18">
        <f t="shared" si="31"/>
        <v>1.57685129143639E-3</v>
      </c>
      <c r="E665" s="18">
        <f t="shared" si="32"/>
        <v>4.8662914230718881</v>
      </c>
    </row>
    <row r="666" spans="1:5" x14ac:dyDescent="0.25">
      <c r="A666" s="17">
        <v>39769</v>
      </c>
      <c r="B666">
        <v>1482.05</v>
      </c>
      <c r="C666">
        <f t="shared" si="30"/>
        <v>-2.2942281702211791E-2</v>
      </c>
      <c r="D666" s="18">
        <f t="shared" si="31"/>
        <v>1.6285596735047968E-3</v>
      </c>
      <c r="E666" s="18">
        <f t="shared" si="32"/>
        <v>6.0968606395919256</v>
      </c>
    </row>
    <row r="667" spans="1:5" x14ac:dyDescent="0.25">
      <c r="A667" s="17">
        <v>39770</v>
      </c>
      <c r="B667">
        <v>1483.27</v>
      </c>
      <c r="C667">
        <f t="shared" si="30"/>
        <v>8.2318410310045366E-4</v>
      </c>
      <c r="D667" s="18">
        <f t="shared" si="31"/>
        <v>1.5124235533255142E-3</v>
      </c>
      <c r="E667" s="18">
        <f t="shared" si="32"/>
        <v>6.4935938687451777</v>
      </c>
    </row>
    <row r="668" spans="1:5" x14ac:dyDescent="0.25">
      <c r="A668" s="17">
        <v>39771</v>
      </c>
      <c r="B668">
        <v>1386.42</v>
      </c>
      <c r="C668">
        <f t="shared" si="30"/>
        <v>-6.5294922704564856E-2</v>
      </c>
      <c r="D668" s="18">
        <f t="shared" si="31"/>
        <v>1.3646460883241678E-3</v>
      </c>
      <c r="E668" s="18">
        <f t="shared" si="32"/>
        <v>3.4726604370188356</v>
      </c>
    </row>
    <row r="669" spans="1:5" x14ac:dyDescent="0.25">
      <c r="A669" s="17">
        <v>39772</v>
      </c>
      <c r="B669">
        <v>1316.12</v>
      </c>
      <c r="C669">
        <f t="shared" si="30"/>
        <v>-5.0706135225977826E-2</v>
      </c>
      <c r="D669" s="18">
        <f t="shared" si="31"/>
        <v>1.5828407817618363E-3</v>
      </c>
      <c r="E669" s="18">
        <f t="shared" si="32"/>
        <v>4.8241684621125209</v>
      </c>
    </row>
    <row r="670" spans="1:5" x14ac:dyDescent="0.25">
      <c r="A670" s="17">
        <v>39773</v>
      </c>
      <c r="B670">
        <v>1384.35</v>
      </c>
      <c r="C670">
        <f t="shared" si="30"/>
        <v>5.1841777345530818E-2</v>
      </c>
      <c r="D670" s="18">
        <f t="shared" si="31"/>
        <v>1.6397281687013264E-3</v>
      </c>
      <c r="E670" s="18">
        <f t="shared" si="32"/>
        <v>4.7741910095859232</v>
      </c>
    </row>
    <row r="671" spans="1:5" x14ac:dyDescent="0.25">
      <c r="A671" s="17">
        <v>39776</v>
      </c>
      <c r="B671">
        <v>1472.02</v>
      </c>
      <c r="C671">
        <f t="shared" si="30"/>
        <v>6.3329360349622624E-2</v>
      </c>
      <c r="D671" s="18">
        <f t="shared" si="31"/>
        <v>1.7004971938625346E-3</v>
      </c>
      <c r="E671" s="18">
        <f t="shared" si="32"/>
        <v>4.0183432773021188</v>
      </c>
    </row>
    <row r="672" spans="1:5" x14ac:dyDescent="0.25">
      <c r="A672" s="17">
        <v>39777</v>
      </c>
      <c r="B672">
        <v>1464.73</v>
      </c>
      <c r="C672">
        <f t="shared" si="30"/>
        <v>-4.9523783644243721E-3</v>
      </c>
      <c r="D672" s="18">
        <f t="shared" si="31"/>
        <v>1.8641478587425983E-3</v>
      </c>
      <c r="E672" s="18">
        <f t="shared" si="32"/>
        <v>6.2717945332077365</v>
      </c>
    </row>
    <row r="673" spans="1:5" x14ac:dyDescent="0.25">
      <c r="A673" s="17">
        <v>39778</v>
      </c>
      <c r="B673">
        <v>1532.1</v>
      </c>
      <c r="C673">
        <f t="shared" si="30"/>
        <v>4.5994824984809411E-2</v>
      </c>
      <c r="D673" s="18">
        <f t="shared" si="31"/>
        <v>1.6830226840150561E-3</v>
      </c>
      <c r="E673" s="18">
        <f t="shared" si="32"/>
        <v>5.1301850310829309</v>
      </c>
    </row>
    <row r="674" spans="1:5" x14ac:dyDescent="0.25">
      <c r="A674" s="17">
        <v>39780</v>
      </c>
      <c r="B674">
        <v>1535.57</v>
      </c>
      <c r="C674">
        <f t="shared" si="30"/>
        <v>2.2648652176751045E-3</v>
      </c>
      <c r="D674" s="18">
        <f t="shared" si="31"/>
        <v>1.6923238812152459E-3</v>
      </c>
      <c r="E674" s="18">
        <f t="shared" si="32"/>
        <v>6.3786215101406931</v>
      </c>
    </row>
    <row r="675" spans="1:5" x14ac:dyDescent="0.25">
      <c r="A675" s="17">
        <v>39783</v>
      </c>
      <c r="B675">
        <v>1398.07</v>
      </c>
      <c r="C675">
        <f t="shared" si="30"/>
        <v>-8.9543296626008587E-2</v>
      </c>
      <c r="D675" s="18">
        <f t="shared" si="31"/>
        <v>1.5268516291753078E-3</v>
      </c>
      <c r="E675" s="18">
        <f t="shared" si="32"/>
        <v>1.233217288238297</v>
      </c>
    </row>
    <row r="676" spans="1:5" x14ac:dyDescent="0.25">
      <c r="A676" s="17">
        <v>39784</v>
      </c>
      <c r="B676">
        <v>1449.8</v>
      </c>
      <c r="C676">
        <f t="shared" si="30"/>
        <v>3.7001008533192201E-2</v>
      </c>
      <c r="D676" s="18">
        <f t="shared" si="31"/>
        <v>2.0380371506342932E-3</v>
      </c>
      <c r="E676" s="18">
        <f t="shared" si="32"/>
        <v>5.5240067433926008</v>
      </c>
    </row>
    <row r="677" spans="1:5" x14ac:dyDescent="0.25">
      <c r="A677" s="17">
        <v>39785</v>
      </c>
      <c r="B677">
        <v>1492.38</v>
      </c>
      <c r="C677">
        <f t="shared" si="30"/>
        <v>2.9369568216305805E-2</v>
      </c>
      <c r="D677" s="18">
        <f t="shared" si="31"/>
        <v>1.9502085362460482E-3</v>
      </c>
      <c r="E677" s="18">
        <f t="shared" si="32"/>
        <v>5.7975218923879286</v>
      </c>
    </row>
    <row r="678" spans="1:5" x14ac:dyDescent="0.25">
      <c r="A678" s="17">
        <v>39786</v>
      </c>
      <c r="B678">
        <v>1445.56</v>
      </c>
      <c r="C678">
        <f t="shared" si="30"/>
        <v>-3.1372706683284526E-2</v>
      </c>
      <c r="D678" s="18">
        <f t="shared" si="31"/>
        <v>1.8294754701088283E-3</v>
      </c>
      <c r="E678" s="18">
        <f t="shared" si="32"/>
        <v>5.765732037012695</v>
      </c>
    </row>
    <row r="679" spans="1:5" x14ac:dyDescent="0.25">
      <c r="A679" s="17">
        <v>39787</v>
      </c>
      <c r="B679">
        <v>1509.31</v>
      </c>
      <c r="C679">
        <f t="shared" si="30"/>
        <v>4.4100556185838018E-2</v>
      </c>
      <c r="D679" s="18">
        <f t="shared" si="31"/>
        <v>1.7308864373458081E-3</v>
      </c>
      <c r="E679" s="18">
        <f t="shared" si="32"/>
        <v>5.2355013576009277</v>
      </c>
    </row>
    <row r="680" spans="1:5" x14ac:dyDescent="0.25">
      <c r="A680" s="17">
        <v>39790</v>
      </c>
      <c r="B680">
        <v>1571.74</v>
      </c>
      <c r="C680">
        <f t="shared" si="30"/>
        <v>4.1363271958709653E-2</v>
      </c>
      <c r="D680" s="18">
        <f t="shared" si="31"/>
        <v>1.7213240548036607E-3</v>
      </c>
      <c r="E680" s="18">
        <f t="shared" si="32"/>
        <v>5.3707055460454969</v>
      </c>
    </row>
    <row r="681" spans="1:5" x14ac:dyDescent="0.25">
      <c r="A681" s="17">
        <v>39791</v>
      </c>
      <c r="B681">
        <v>1547.34</v>
      </c>
      <c r="C681">
        <f t="shared" si="30"/>
        <v>-1.5524196113861129E-2</v>
      </c>
      <c r="D681" s="18">
        <f t="shared" si="31"/>
        <v>1.6934514562956455E-3</v>
      </c>
      <c r="E681" s="18">
        <f t="shared" si="32"/>
        <v>6.2386732509286125</v>
      </c>
    </row>
    <row r="682" spans="1:5" x14ac:dyDescent="0.25">
      <c r="A682" s="17">
        <v>39792</v>
      </c>
      <c r="B682">
        <v>1565.48</v>
      </c>
      <c r="C682">
        <f t="shared" si="30"/>
        <v>1.17233445784379E-2</v>
      </c>
      <c r="D682" s="18">
        <f t="shared" si="31"/>
        <v>1.5472954185800903E-3</v>
      </c>
      <c r="E682" s="18">
        <f t="shared" si="32"/>
        <v>6.3824228668920524</v>
      </c>
    </row>
    <row r="683" spans="1:5" x14ac:dyDescent="0.25">
      <c r="A683" s="17">
        <v>39793</v>
      </c>
      <c r="B683">
        <v>1507.88</v>
      </c>
      <c r="C683">
        <f t="shared" si="30"/>
        <v>-3.6793826813501233E-2</v>
      </c>
      <c r="D683" s="18">
        <f t="shared" si="31"/>
        <v>1.4072821834354452E-3</v>
      </c>
      <c r="E683" s="18">
        <f t="shared" si="32"/>
        <v>5.6041090117075001</v>
      </c>
    </row>
    <row r="684" spans="1:5" x14ac:dyDescent="0.25">
      <c r="A684" s="17">
        <v>39794</v>
      </c>
      <c r="B684">
        <v>1540.72</v>
      </c>
      <c r="C684">
        <f t="shared" si="30"/>
        <v>2.1778921399580813E-2</v>
      </c>
      <c r="D684" s="18">
        <f t="shared" si="31"/>
        <v>1.3815202793052953E-3</v>
      </c>
      <c r="E684" s="18">
        <f t="shared" si="32"/>
        <v>6.2412377958432259</v>
      </c>
    </row>
    <row r="685" spans="1:5" x14ac:dyDescent="0.25">
      <c r="A685" s="17">
        <v>39797</v>
      </c>
      <c r="B685">
        <v>1508.34</v>
      </c>
      <c r="C685">
        <f t="shared" si="30"/>
        <v>-2.1016148294304031E-2</v>
      </c>
      <c r="D685" s="18">
        <f t="shared" si="31"/>
        <v>1.2859006391662668E-3</v>
      </c>
      <c r="E685" s="18">
        <f t="shared" si="32"/>
        <v>6.3128179900957822</v>
      </c>
    </row>
    <row r="686" spans="1:5" x14ac:dyDescent="0.25">
      <c r="A686" s="17">
        <v>39798</v>
      </c>
      <c r="B686">
        <v>1589.89</v>
      </c>
      <c r="C686">
        <f t="shared" si="30"/>
        <v>5.4066059376533263E-2</v>
      </c>
      <c r="D686" s="18">
        <f t="shared" si="31"/>
        <v>1.1971920566205606E-3</v>
      </c>
      <c r="E686" s="18">
        <f t="shared" si="32"/>
        <v>4.2861140618457547</v>
      </c>
    </row>
    <row r="687" spans="1:5" x14ac:dyDescent="0.25">
      <c r="A687" s="17">
        <v>39799</v>
      </c>
      <c r="B687">
        <v>1579.31</v>
      </c>
      <c r="C687">
        <f t="shared" si="30"/>
        <v>-6.6545484278787547E-3</v>
      </c>
      <c r="D687" s="18">
        <f t="shared" si="31"/>
        <v>1.3217950512177498E-3</v>
      </c>
      <c r="E687" s="18">
        <f t="shared" si="32"/>
        <v>6.5952623996257129</v>
      </c>
    </row>
    <row r="688" spans="1:5" x14ac:dyDescent="0.25">
      <c r="A688" s="17">
        <v>39800</v>
      </c>
      <c r="B688">
        <v>1552.37</v>
      </c>
      <c r="C688">
        <f t="shared" si="30"/>
        <v>-1.7058082327092248E-2</v>
      </c>
      <c r="D688" s="18">
        <f t="shared" si="31"/>
        <v>1.1967480853200402E-3</v>
      </c>
      <c r="E688" s="18">
        <f t="shared" si="32"/>
        <v>6.4850066250056315</v>
      </c>
    </row>
    <row r="689" spans="1:5" x14ac:dyDescent="0.25">
      <c r="A689" s="17">
        <v>39801</v>
      </c>
      <c r="B689">
        <v>1564.32</v>
      </c>
      <c r="C689">
        <f t="shared" si="30"/>
        <v>7.697907071123538E-3</v>
      </c>
      <c r="D689" s="18">
        <f t="shared" si="31"/>
        <v>1.104576534101939E-3</v>
      </c>
      <c r="E689" s="18">
        <f t="shared" si="32"/>
        <v>6.7546457412040661</v>
      </c>
    </row>
    <row r="690" spans="1:5" x14ac:dyDescent="0.25">
      <c r="A690" s="17">
        <v>39804</v>
      </c>
      <c r="B690">
        <v>1532.35</v>
      </c>
      <c r="C690">
        <f t="shared" si="30"/>
        <v>-2.0436994988237717E-2</v>
      </c>
      <c r="D690" s="18">
        <f t="shared" si="31"/>
        <v>1.0025712414200047E-3</v>
      </c>
      <c r="E690" s="18">
        <f t="shared" si="32"/>
        <v>6.4885877515097805</v>
      </c>
    </row>
    <row r="691" spans="1:5" x14ac:dyDescent="0.25">
      <c r="A691" s="17">
        <v>39805</v>
      </c>
      <c r="B691">
        <v>1521.54</v>
      </c>
      <c r="C691">
        <f t="shared" si="30"/>
        <v>-7.0545240969751991E-3</v>
      </c>
      <c r="D691" s="18">
        <f t="shared" si="31"/>
        <v>9.4033058081113689E-4</v>
      </c>
      <c r="E691" s="18">
        <f t="shared" si="32"/>
        <v>6.9163547920814947</v>
      </c>
    </row>
    <row r="692" spans="1:5" x14ac:dyDescent="0.25">
      <c r="A692" s="17">
        <v>39806</v>
      </c>
      <c r="B692">
        <v>1524.9</v>
      </c>
      <c r="C692">
        <f t="shared" si="30"/>
        <v>2.2082889703853512E-3</v>
      </c>
      <c r="D692" s="18">
        <f t="shared" si="31"/>
        <v>8.5403330050701893E-4</v>
      </c>
      <c r="E692" s="18">
        <f t="shared" si="32"/>
        <v>7.0598303596227501</v>
      </c>
    </row>
    <row r="693" spans="1:5" x14ac:dyDescent="0.25">
      <c r="A693" s="17">
        <v>39808</v>
      </c>
      <c r="B693">
        <v>1530.24</v>
      </c>
      <c r="C693">
        <f t="shared" si="30"/>
        <v>3.5018689750147013E-3</v>
      </c>
      <c r="D693" s="18">
        <f t="shared" si="31"/>
        <v>7.7270232805003506E-4</v>
      </c>
      <c r="E693" s="18">
        <f t="shared" si="32"/>
        <v>7.1497462814230284</v>
      </c>
    </row>
    <row r="694" spans="1:5" x14ac:dyDescent="0.25">
      <c r="A694" s="17">
        <v>39811</v>
      </c>
      <c r="B694">
        <v>1510.32</v>
      </c>
      <c r="C694">
        <f t="shared" si="30"/>
        <v>-1.3017565872020123E-2</v>
      </c>
      <c r="D694" s="18">
        <f t="shared" si="31"/>
        <v>7.0014521950283897E-4</v>
      </c>
      <c r="E694" s="18">
        <f t="shared" si="32"/>
        <v>7.022191540040235</v>
      </c>
    </row>
    <row r="695" spans="1:5" x14ac:dyDescent="0.25">
      <c r="A695" s="17">
        <v>39812</v>
      </c>
      <c r="B695">
        <v>1550.7</v>
      </c>
      <c r="C695">
        <f t="shared" si="30"/>
        <v>2.673605593516613E-2</v>
      </c>
      <c r="D695" s="18">
        <f t="shared" si="31"/>
        <v>6.4782119525542373E-4</v>
      </c>
      <c r="E695" s="18">
        <f t="shared" si="32"/>
        <v>6.2384791923516438</v>
      </c>
    </row>
    <row r="696" spans="1:5" x14ac:dyDescent="0.25">
      <c r="A696" s="17">
        <v>39813</v>
      </c>
      <c r="B696">
        <v>1577.03</v>
      </c>
      <c r="C696">
        <f t="shared" si="30"/>
        <v>1.6979428645127959E-2</v>
      </c>
      <c r="D696" s="18">
        <f t="shared" si="31"/>
        <v>6.456733063515595E-4</v>
      </c>
      <c r="E696" s="18">
        <f t="shared" si="32"/>
        <v>6.8987047174552991</v>
      </c>
    </row>
    <row r="697" spans="1:5" x14ac:dyDescent="0.25">
      <c r="A697" s="17">
        <v>39815</v>
      </c>
      <c r="B697">
        <v>1632.21</v>
      </c>
      <c r="C697">
        <f t="shared" si="30"/>
        <v>3.4989822641294119E-2</v>
      </c>
      <c r="D697" s="18">
        <f t="shared" si="31"/>
        <v>6.0860765787105196E-4</v>
      </c>
      <c r="E697" s="18">
        <f t="shared" si="32"/>
        <v>5.3927161598686375</v>
      </c>
    </row>
    <row r="698" spans="1:5" x14ac:dyDescent="0.25">
      <c r="A698" s="17">
        <v>39818</v>
      </c>
      <c r="B698">
        <v>1628.03</v>
      </c>
      <c r="C698">
        <f t="shared" si="30"/>
        <v>-2.560944976443021E-3</v>
      </c>
      <c r="D698" s="18">
        <f t="shared" si="31"/>
        <v>6.5236338755306515E-4</v>
      </c>
      <c r="E698" s="18">
        <f t="shared" si="32"/>
        <v>7.3248554558012655</v>
      </c>
    </row>
    <row r="699" spans="1:5" x14ac:dyDescent="0.25">
      <c r="A699" s="17">
        <v>39819</v>
      </c>
      <c r="B699">
        <v>1652.38</v>
      </c>
      <c r="C699">
        <f t="shared" si="30"/>
        <v>1.4956726841643052E-2</v>
      </c>
      <c r="D699" s="18">
        <f t="shared" si="31"/>
        <v>5.9141807666090562E-4</v>
      </c>
      <c r="E699" s="18">
        <f t="shared" si="32"/>
        <v>7.0547377396740778</v>
      </c>
    </row>
    <row r="700" spans="1:5" x14ac:dyDescent="0.25">
      <c r="A700" s="17">
        <v>39820</v>
      </c>
      <c r="B700">
        <v>1599.06</v>
      </c>
      <c r="C700">
        <f t="shared" si="30"/>
        <v>-3.2268606494874161E-2</v>
      </c>
      <c r="D700" s="18">
        <f t="shared" si="31"/>
        <v>5.5447842897363728E-4</v>
      </c>
      <c r="E700" s="18">
        <f t="shared" si="32"/>
        <v>5.6195683639534071</v>
      </c>
    </row>
    <row r="701" spans="1:5" x14ac:dyDescent="0.25">
      <c r="A701" s="17">
        <v>39821</v>
      </c>
      <c r="B701">
        <v>1617.01</v>
      </c>
      <c r="C701">
        <f t="shared" si="30"/>
        <v>1.1225344890122975E-2</v>
      </c>
      <c r="D701" s="18">
        <f t="shared" si="31"/>
        <v>5.8859228182804656E-4</v>
      </c>
      <c r="E701" s="18">
        <f t="shared" si="32"/>
        <v>7.2236925328697792</v>
      </c>
    </row>
    <row r="702" spans="1:5" x14ac:dyDescent="0.25">
      <c r="A702" s="17">
        <v>39822</v>
      </c>
      <c r="B702">
        <v>1571.59</v>
      </c>
      <c r="C702">
        <f t="shared" si="30"/>
        <v>-2.808888009350596E-2</v>
      </c>
      <c r="D702" s="18">
        <f t="shared" si="31"/>
        <v>5.4388887488694292E-4</v>
      </c>
      <c r="E702" s="18">
        <f t="shared" si="32"/>
        <v>6.0661288651256031</v>
      </c>
    </row>
    <row r="703" spans="1:5" x14ac:dyDescent="0.25">
      <c r="A703" s="17">
        <v>39825</v>
      </c>
      <c r="B703">
        <v>1538.79</v>
      </c>
      <c r="C703">
        <f t="shared" si="30"/>
        <v>-2.0870583294625159E-2</v>
      </c>
      <c r="D703" s="18">
        <f t="shared" si="31"/>
        <v>5.58284998229163E-4</v>
      </c>
      <c r="E703" s="18">
        <f t="shared" si="32"/>
        <v>6.710427916031211</v>
      </c>
    </row>
    <row r="704" spans="1:5" x14ac:dyDescent="0.25">
      <c r="A704" s="17">
        <v>39826</v>
      </c>
      <c r="B704">
        <v>1546.46</v>
      </c>
      <c r="C704">
        <f t="shared" si="30"/>
        <v>4.984435822951847E-3</v>
      </c>
      <c r="D704" s="18">
        <f t="shared" si="31"/>
        <v>5.4212482615800253E-4</v>
      </c>
      <c r="E704" s="18">
        <f t="shared" si="32"/>
        <v>7.4741860847495509</v>
      </c>
    </row>
    <row r="705" spans="1:5" x14ac:dyDescent="0.25">
      <c r="A705" s="17">
        <v>39827</v>
      </c>
      <c r="B705">
        <v>1489.64</v>
      </c>
      <c r="C705">
        <f t="shared" si="30"/>
        <v>-3.674197845401752E-2</v>
      </c>
      <c r="D705" s="18">
        <f t="shared" si="31"/>
        <v>4.9375345821443882E-4</v>
      </c>
      <c r="E705" s="18">
        <f t="shared" si="32"/>
        <v>4.8793708948078631</v>
      </c>
    </row>
    <row r="706" spans="1:5" x14ac:dyDescent="0.25">
      <c r="A706" s="17">
        <v>39828</v>
      </c>
      <c r="B706">
        <v>1511.84</v>
      </c>
      <c r="C706">
        <f t="shared" si="30"/>
        <v>1.4902929566875094E-2</v>
      </c>
      <c r="D706" s="18">
        <f t="shared" si="31"/>
        <v>5.5939332344167279E-4</v>
      </c>
      <c r="E706" s="18">
        <f t="shared" si="32"/>
        <v>7.0916252482592066</v>
      </c>
    </row>
    <row r="707" spans="1:5" x14ac:dyDescent="0.25">
      <c r="A707" s="17">
        <v>39829</v>
      </c>
      <c r="B707">
        <v>1529.33</v>
      </c>
      <c r="C707">
        <f t="shared" si="30"/>
        <v>1.15686845168801E-2</v>
      </c>
      <c r="D707" s="18">
        <f t="shared" si="31"/>
        <v>5.2553655363342866E-4</v>
      </c>
      <c r="E707" s="18">
        <f t="shared" si="32"/>
        <v>7.2964282934836726</v>
      </c>
    </row>
    <row r="708" spans="1:5" x14ac:dyDescent="0.25">
      <c r="A708" s="17">
        <v>39833</v>
      </c>
      <c r="B708">
        <v>1440.86</v>
      </c>
      <c r="C708">
        <f t="shared" si="30"/>
        <v>-5.7848861919925741E-2</v>
      </c>
      <c r="D708" s="18">
        <f t="shared" si="31"/>
        <v>4.8780843195498562E-4</v>
      </c>
      <c r="E708" s="18">
        <f t="shared" si="32"/>
        <v>0.7653315749680667</v>
      </c>
    </row>
    <row r="709" spans="1:5" x14ac:dyDescent="0.25">
      <c r="A709" s="17">
        <v>39834</v>
      </c>
      <c r="B709">
        <v>1507.07</v>
      </c>
      <c r="C709">
        <f t="shared" si="30"/>
        <v>4.5951723276376637E-2</v>
      </c>
      <c r="D709" s="18">
        <f t="shared" si="31"/>
        <v>7.1850444305011408E-4</v>
      </c>
      <c r="E709" s="18">
        <f t="shared" si="32"/>
        <v>4.2995108124373598</v>
      </c>
    </row>
    <row r="710" spans="1:5" x14ac:dyDescent="0.25">
      <c r="A710" s="17">
        <v>39835</v>
      </c>
      <c r="B710">
        <v>1465.49</v>
      </c>
      <c r="C710">
        <f t="shared" ref="C710:C773" si="33">(B710-B709)/B709</f>
        <v>-2.7589959325047892E-2</v>
      </c>
      <c r="D710" s="18">
        <f t="shared" ref="D710:D773" si="34">$H$5+C709*C709*$H$6+D709*$H$7</f>
        <v>8.2431423607193753E-4</v>
      </c>
      <c r="E710" s="18">
        <f t="shared" ref="E710:E773" si="35">-LN(D710)-C710*C710/D710</f>
        <v>6.1775173907452547</v>
      </c>
    </row>
    <row r="711" spans="1:5" x14ac:dyDescent="0.25">
      <c r="A711" s="17">
        <v>39836</v>
      </c>
      <c r="B711">
        <v>1477.29</v>
      </c>
      <c r="C711">
        <f t="shared" si="33"/>
        <v>8.0519143767613256E-3</v>
      </c>
      <c r="D711" s="18">
        <f t="shared" si="34"/>
        <v>8.0826813690509968E-4</v>
      </c>
      <c r="E711" s="18">
        <f t="shared" si="35"/>
        <v>7.0404040568883639</v>
      </c>
    </row>
    <row r="712" spans="1:5" x14ac:dyDescent="0.25">
      <c r="A712" s="17">
        <v>39839</v>
      </c>
      <c r="B712">
        <v>1489.46</v>
      </c>
      <c r="C712">
        <f t="shared" si="33"/>
        <v>8.2380575242505354E-3</v>
      </c>
      <c r="D712" s="18">
        <f t="shared" si="34"/>
        <v>7.3647068788898495E-4</v>
      </c>
      <c r="E712" s="18">
        <f t="shared" si="35"/>
        <v>7.1214913693361135</v>
      </c>
    </row>
    <row r="713" spans="1:5" x14ac:dyDescent="0.25">
      <c r="A713" s="17">
        <v>39840</v>
      </c>
      <c r="B713">
        <v>1504.9</v>
      </c>
      <c r="C713">
        <f t="shared" si="33"/>
        <v>1.0366172975440801E-2</v>
      </c>
      <c r="D713" s="18">
        <f t="shared" si="34"/>
        <v>6.7213128727739953E-4</v>
      </c>
      <c r="E713" s="18">
        <f t="shared" si="35"/>
        <v>7.1451810463849483</v>
      </c>
    </row>
    <row r="714" spans="1:5" x14ac:dyDescent="0.25">
      <c r="A714" s="17">
        <v>39841</v>
      </c>
      <c r="B714">
        <v>1558.34</v>
      </c>
      <c r="C714">
        <f t="shared" si="33"/>
        <v>3.5510665160475664E-2</v>
      </c>
      <c r="D714" s="18">
        <f t="shared" si="34"/>
        <v>6.1751269997912704E-4</v>
      </c>
      <c r="E714" s="18">
        <f t="shared" si="35"/>
        <v>5.3477357717679643</v>
      </c>
    </row>
    <row r="715" spans="1:5" x14ac:dyDescent="0.25">
      <c r="A715" s="17">
        <v>39842</v>
      </c>
      <c r="B715">
        <v>1507.84</v>
      </c>
      <c r="C715">
        <f t="shared" si="33"/>
        <v>-3.240627847581401E-2</v>
      </c>
      <c r="D715" s="18">
        <f t="shared" si="34"/>
        <v>6.633990973303177E-4</v>
      </c>
      <c r="E715" s="18">
        <f t="shared" si="35"/>
        <v>5.735124576588289</v>
      </c>
    </row>
    <row r="716" spans="1:5" x14ac:dyDescent="0.25">
      <c r="A716" s="17">
        <v>39843</v>
      </c>
      <c r="B716">
        <v>1476.42</v>
      </c>
      <c r="C716">
        <f t="shared" si="33"/>
        <v>-2.083775466893029E-2</v>
      </c>
      <c r="D716" s="18">
        <f t="shared" si="34"/>
        <v>6.8731105028109582E-4</v>
      </c>
      <c r="E716" s="18">
        <f t="shared" si="35"/>
        <v>6.6509688537531453</v>
      </c>
    </row>
    <row r="717" spans="1:5" x14ac:dyDescent="0.25">
      <c r="A717" s="17">
        <v>39846</v>
      </c>
      <c r="B717">
        <v>1494.43</v>
      </c>
      <c r="C717">
        <f t="shared" si="33"/>
        <v>1.2198425922163064E-2</v>
      </c>
      <c r="D717" s="18">
        <f t="shared" si="34"/>
        <v>6.5808422116991731E-4</v>
      </c>
      <c r="E717" s="18">
        <f t="shared" si="35"/>
        <v>7.1000643390519711</v>
      </c>
    </row>
    <row r="718" spans="1:5" x14ac:dyDescent="0.25">
      <c r="A718" s="17">
        <v>39847</v>
      </c>
      <c r="B718">
        <v>1516.3</v>
      </c>
      <c r="C718">
        <f t="shared" si="33"/>
        <v>1.463434219066794E-2</v>
      </c>
      <c r="D718" s="18">
        <f t="shared" si="34"/>
        <v>6.0828155771671278E-4</v>
      </c>
      <c r="E718" s="18">
        <f t="shared" si="35"/>
        <v>7.052792365202655</v>
      </c>
    </row>
    <row r="719" spans="1:5" x14ac:dyDescent="0.25">
      <c r="A719" s="17">
        <v>39848</v>
      </c>
      <c r="B719">
        <v>1515.05</v>
      </c>
      <c r="C719">
        <f t="shared" si="33"/>
        <v>-8.2437512365626862E-4</v>
      </c>
      <c r="D719" s="18">
        <f t="shared" si="34"/>
        <v>5.6886304695948379E-4</v>
      </c>
      <c r="E719" s="18">
        <f t="shared" si="35"/>
        <v>7.4706761898640712</v>
      </c>
    </row>
    <row r="720" spans="1:5" x14ac:dyDescent="0.25">
      <c r="A720" s="17">
        <v>39849</v>
      </c>
      <c r="B720">
        <v>1546.24</v>
      </c>
      <c r="C720">
        <f t="shared" si="33"/>
        <v>2.0586779314214088E-2</v>
      </c>
      <c r="D720" s="18">
        <f t="shared" si="34"/>
        <v>5.1581668789393062E-4</v>
      </c>
      <c r="E720" s="18">
        <f t="shared" si="35"/>
        <v>6.748119384797131</v>
      </c>
    </row>
    <row r="721" spans="1:5" x14ac:dyDescent="0.25">
      <c r="A721" s="17">
        <v>39850</v>
      </c>
      <c r="B721">
        <v>1591.71</v>
      </c>
      <c r="C721">
        <f t="shared" si="33"/>
        <v>2.9406819122516574E-2</v>
      </c>
      <c r="D721" s="18">
        <f t="shared" si="34"/>
        <v>5.0295103827502395E-4</v>
      </c>
      <c r="E721" s="18">
        <f t="shared" si="35"/>
        <v>5.8756435880229994</v>
      </c>
    </row>
    <row r="722" spans="1:5" x14ac:dyDescent="0.25">
      <c r="A722" s="17">
        <v>39853</v>
      </c>
      <c r="B722">
        <v>1591.56</v>
      </c>
      <c r="C722">
        <f t="shared" si="33"/>
        <v>-9.4238272047100885E-5</v>
      </c>
      <c r="D722" s="18">
        <f t="shared" si="34"/>
        <v>5.2769909716767274E-4</v>
      </c>
      <c r="E722" s="18">
        <f t="shared" si="35"/>
        <v>7.54696749904969</v>
      </c>
    </row>
    <row r="723" spans="1:5" x14ac:dyDescent="0.25">
      <c r="A723" s="17">
        <v>39854</v>
      </c>
      <c r="B723">
        <v>1524.73</v>
      </c>
      <c r="C723">
        <f t="shared" si="33"/>
        <v>-4.1990248561160078E-2</v>
      </c>
      <c r="D723" s="18">
        <f t="shared" si="34"/>
        <v>4.7873023954156027E-4</v>
      </c>
      <c r="E723" s="18">
        <f t="shared" si="35"/>
        <v>3.9613367342263741</v>
      </c>
    </row>
    <row r="724" spans="1:5" x14ac:dyDescent="0.25">
      <c r="A724" s="17">
        <v>39855</v>
      </c>
      <c r="B724">
        <v>1530.5</v>
      </c>
      <c r="C724">
        <f t="shared" si="33"/>
        <v>3.7842765604401969E-3</v>
      </c>
      <c r="D724" s="18">
        <f t="shared" si="34"/>
        <v>5.7991560184592604E-4</v>
      </c>
      <c r="E724" s="18">
        <f t="shared" si="35"/>
        <v>7.4279334389681733</v>
      </c>
    </row>
    <row r="725" spans="1:5" x14ac:dyDescent="0.25">
      <c r="A725" s="17">
        <v>39856</v>
      </c>
      <c r="B725">
        <v>1541.71</v>
      </c>
      <c r="C725">
        <f t="shared" si="33"/>
        <v>7.324403789611262E-3</v>
      </c>
      <c r="D725" s="18">
        <f t="shared" si="34"/>
        <v>5.2688325954892794E-4</v>
      </c>
      <c r="E725" s="18">
        <f t="shared" si="35"/>
        <v>7.4467122410688935</v>
      </c>
    </row>
    <row r="726" spans="1:5" x14ac:dyDescent="0.25">
      <c r="A726" s="17">
        <v>39857</v>
      </c>
      <c r="B726">
        <v>1534.36</v>
      </c>
      <c r="C726">
        <f t="shared" si="33"/>
        <v>-4.7674335640296396E-3</v>
      </c>
      <c r="D726" s="18">
        <f t="shared" si="34"/>
        <v>4.8241463676787868E-4</v>
      </c>
      <c r="E726" s="18">
        <f t="shared" si="35"/>
        <v>7.589592696675636</v>
      </c>
    </row>
    <row r="727" spans="1:5" x14ac:dyDescent="0.25">
      <c r="A727" s="17">
        <v>39861</v>
      </c>
      <c r="B727">
        <v>1470.66</v>
      </c>
      <c r="C727">
        <f t="shared" si="33"/>
        <v>-4.1515680805026087E-2</v>
      </c>
      <c r="D727" s="18">
        <f t="shared" si="34"/>
        <v>4.3986369567361835E-4</v>
      </c>
      <c r="E727" s="18">
        <f t="shared" si="35"/>
        <v>3.8106687424424384</v>
      </c>
    </row>
    <row r="728" spans="1:5" x14ac:dyDescent="0.25">
      <c r="A728" s="17">
        <v>39862</v>
      </c>
      <c r="B728">
        <v>1467.97</v>
      </c>
      <c r="C728">
        <f t="shared" si="33"/>
        <v>-1.8291107393959545E-3</v>
      </c>
      <c r="D728" s="18">
        <f t="shared" si="34"/>
        <v>5.4168677456387061E-4</v>
      </c>
      <c r="E728" s="18">
        <f t="shared" si="35"/>
        <v>7.5146462821560753</v>
      </c>
    </row>
    <row r="729" spans="1:5" x14ac:dyDescent="0.25">
      <c r="A729" s="17">
        <v>39863</v>
      </c>
      <c r="B729">
        <v>1442.82</v>
      </c>
      <c r="C729">
        <f t="shared" si="33"/>
        <v>-1.7132502707821066E-2</v>
      </c>
      <c r="D729" s="18">
        <f t="shared" si="34"/>
        <v>4.915884511994973E-4</v>
      </c>
      <c r="E729" s="18">
        <f t="shared" si="35"/>
        <v>7.0207784679595475</v>
      </c>
    </row>
    <row r="730" spans="1:5" x14ac:dyDescent="0.25">
      <c r="A730" s="17">
        <v>39864</v>
      </c>
      <c r="B730">
        <v>1441.23</v>
      </c>
      <c r="C730">
        <f t="shared" si="33"/>
        <v>-1.1020085665571023E-3</v>
      </c>
      <c r="D730" s="18">
        <f t="shared" si="34"/>
        <v>4.7042263237374621E-4</v>
      </c>
      <c r="E730" s="18">
        <f t="shared" si="35"/>
        <v>7.6592974924102393</v>
      </c>
    </row>
    <row r="731" spans="1:5" x14ac:dyDescent="0.25">
      <c r="A731" s="17">
        <v>39867</v>
      </c>
      <c r="B731">
        <v>1387.72</v>
      </c>
      <c r="C731">
        <f t="shared" si="33"/>
        <v>-3.7128008714778345E-2</v>
      </c>
      <c r="D731" s="18">
        <f t="shared" si="34"/>
        <v>4.2730348238679704E-4</v>
      </c>
      <c r="E731" s="18">
        <f t="shared" si="35"/>
        <v>4.531997350693926</v>
      </c>
    </row>
    <row r="732" spans="1:5" x14ac:dyDescent="0.25">
      <c r="A732" s="17">
        <v>39868</v>
      </c>
      <c r="B732">
        <v>1441.83</v>
      </c>
      <c r="C732">
        <f t="shared" si="33"/>
        <v>3.899201568039655E-2</v>
      </c>
      <c r="D732" s="18">
        <f t="shared" si="34"/>
        <v>5.0196370126235148E-4</v>
      </c>
      <c r="E732" s="18">
        <f t="shared" si="35"/>
        <v>4.5681237240706434</v>
      </c>
    </row>
    <row r="733" spans="1:5" x14ac:dyDescent="0.25">
      <c r="A733" s="17">
        <v>39869</v>
      </c>
      <c r="B733">
        <v>1425.43</v>
      </c>
      <c r="C733">
        <f t="shared" si="33"/>
        <v>-1.1374433879167353E-2</v>
      </c>
      <c r="D733" s="18">
        <f t="shared" si="34"/>
        <v>5.8081600397839352E-4</v>
      </c>
      <c r="E733" s="18">
        <f t="shared" si="35"/>
        <v>7.2283248504519158</v>
      </c>
    </row>
    <row r="734" spans="1:5" x14ac:dyDescent="0.25">
      <c r="A734" s="17">
        <v>39870</v>
      </c>
      <c r="B734">
        <v>1391.47</v>
      </c>
      <c r="C734">
        <f t="shared" si="33"/>
        <v>-2.3824389833243326E-2</v>
      </c>
      <c r="D734" s="18">
        <f t="shared" si="34"/>
        <v>5.371708604631144E-4</v>
      </c>
      <c r="E734" s="18">
        <f t="shared" si="35"/>
        <v>6.4725444103504355</v>
      </c>
    </row>
    <row r="735" spans="1:5" x14ac:dyDescent="0.25">
      <c r="A735" s="17">
        <v>39871</v>
      </c>
      <c r="B735">
        <v>1377.84</v>
      </c>
      <c r="C735">
        <f t="shared" si="33"/>
        <v>-9.7953962356357727E-3</v>
      </c>
      <c r="D735" s="18">
        <f t="shared" si="34"/>
        <v>5.3400540740836274E-4</v>
      </c>
      <c r="E735" s="18">
        <f t="shared" si="35"/>
        <v>7.3554251624609375</v>
      </c>
    </row>
    <row r="736" spans="1:5" x14ac:dyDescent="0.25">
      <c r="A736" s="17">
        <v>39874</v>
      </c>
      <c r="B736">
        <v>1322.85</v>
      </c>
      <c r="C736">
        <f t="shared" si="33"/>
        <v>-3.9910294373802481E-2</v>
      </c>
      <c r="D736" s="18">
        <f t="shared" si="34"/>
        <v>4.9230635905364117E-4</v>
      </c>
      <c r="E736" s="18">
        <f t="shared" si="35"/>
        <v>4.3809614106900332</v>
      </c>
    </row>
    <row r="737" spans="1:5" x14ac:dyDescent="0.25">
      <c r="A737" s="17">
        <v>39875</v>
      </c>
      <c r="B737">
        <v>1321.01</v>
      </c>
      <c r="C737">
        <f t="shared" si="33"/>
        <v>-1.3909362361567209E-3</v>
      </c>
      <c r="D737" s="18">
        <f t="shared" si="34"/>
        <v>5.7809651615706181E-4</v>
      </c>
      <c r="E737" s="18">
        <f t="shared" si="35"/>
        <v>7.45242304101488</v>
      </c>
    </row>
    <row r="738" spans="1:5" x14ac:dyDescent="0.25">
      <c r="A738" s="17">
        <v>39876</v>
      </c>
      <c r="B738">
        <v>1353.74</v>
      </c>
      <c r="C738">
        <f t="shared" si="33"/>
        <v>2.4776496771409768E-2</v>
      </c>
      <c r="D738" s="18">
        <f t="shared" si="34"/>
        <v>5.2422652873655804E-4</v>
      </c>
      <c r="E738" s="18">
        <f t="shared" si="35"/>
        <v>6.3825761169437891</v>
      </c>
    </row>
    <row r="739" spans="1:5" x14ac:dyDescent="0.25">
      <c r="A739" s="17">
        <v>39877</v>
      </c>
      <c r="B739">
        <v>1299.5899999999999</v>
      </c>
      <c r="C739">
        <f t="shared" si="33"/>
        <v>-4.0000295477713659E-2</v>
      </c>
      <c r="D739" s="18">
        <f t="shared" si="34"/>
        <v>5.2617232028630582E-4</v>
      </c>
      <c r="E739" s="18">
        <f t="shared" si="35"/>
        <v>4.5090079647673775</v>
      </c>
    </row>
    <row r="740" spans="1:5" x14ac:dyDescent="0.25">
      <c r="A740" s="17">
        <v>39878</v>
      </c>
      <c r="B740">
        <v>1293.8499999999999</v>
      </c>
      <c r="C740">
        <f t="shared" si="33"/>
        <v>-4.4167775990889505E-3</v>
      </c>
      <c r="D740" s="18">
        <f t="shared" si="34"/>
        <v>6.0915485614599697E-4</v>
      </c>
      <c r="E740" s="18">
        <f t="shared" si="35"/>
        <v>7.3714134698622882</v>
      </c>
    </row>
    <row r="741" spans="1:5" x14ac:dyDescent="0.25">
      <c r="A741" s="17">
        <v>39881</v>
      </c>
      <c r="B741">
        <v>1268.6400000000001</v>
      </c>
      <c r="C741">
        <f t="shared" si="33"/>
        <v>-1.9484484291069144E-2</v>
      </c>
      <c r="D741" s="18">
        <f t="shared" si="34"/>
        <v>5.5361425462642543E-4</v>
      </c>
      <c r="E741" s="18">
        <f t="shared" si="35"/>
        <v>6.8132849034533995</v>
      </c>
    </row>
    <row r="742" spans="1:5" x14ac:dyDescent="0.25">
      <c r="A742" s="17">
        <v>39882</v>
      </c>
      <c r="B742">
        <v>1358.28</v>
      </c>
      <c r="C742">
        <f t="shared" si="33"/>
        <v>7.0658342792281392E-2</v>
      </c>
      <c r="D742" s="18">
        <f t="shared" si="34"/>
        <v>5.3331538348760379E-4</v>
      </c>
      <c r="E742" s="18">
        <f t="shared" si="35"/>
        <v>-1.8250451099506897</v>
      </c>
    </row>
    <row r="743" spans="1:5" x14ac:dyDescent="0.25">
      <c r="A743" s="17">
        <v>39883</v>
      </c>
      <c r="B743">
        <v>1371.64</v>
      </c>
      <c r="C743">
        <f t="shared" si="33"/>
        <v>9.8359690196425827E-3</v>
      </c>
      <c r="D743" s="18">
        <f t="shared" si="34"/>
        <v>8.9503778182157634E-4</v>
      </c>
      <c r="E743" s="18">
        <f t="shared" si="35"/>
        <v>6.9105527797199882</v>
      </c>
    </row>
    <row r="744" spans="1:5" x14ac:dyDescent="0.25">
      <c r="A744" s="17">
        <v>39884</v>
      </c>
      <c r="B744">
        <v>1426.1</v>
      </c>
      <c r="C744">
        <f t="shared" si="33"/>
        <v>3.9704295587763408E-2</v>
      </c>
      <c r="D744" s="18">
        <f t="shared" si="34"/>
        <v>8.1715766140166531E-4</v>
      </c>
      <c r="E744" s="18">
        <f t="shared" si="35"/>
        <v>5.18051457250216</v>
      </c>
    </row>
    <row r="745" spans="1:5" x14ac:dyDescent="0.25">
      <c r="A745" s="17">
        <v>39885</v>
      </c>
      <c r="B745">
        <v>1431.5</v>
      </c>
      <c r="C745">
        <f t="shared" si="33"/>
        <v>3.7865507327677519E-3</v>
      </c>
      <c r="D745" s="18">
        <f t="shared" si="34"/>
        <v>8.6898265889322754E-4</v>
      </c>
      <c r="E745" s="18">
        <f t="shared" si="35"/>
        <v>7.0316876728653366</v>
      </c>
    </row>
    <row r="746" spans="1:5" x14ac:dyDescent="0.25">
      <c r="A746" s="17">
        <v>39888</v>
      </c>
      <c r="B746">
        <v>1404.02</v>
      </c>
      <c r="C746">
        <f t="shared" si="33"/>
        <v>-1.9196646873908499E-2</v>
      </c>
      <c r="D746" s="18">
        <f t="shared" si="34"/>
        <v>7.8693017756691216E-4</v>
      </c>
      <c r="E746" s="18">
        <f t="shared" si="35"/>
        <v>6.6790813911311702</v>
      </c>
    </row>
    <row r="747" spans="1:5" x14ac:dyDescent="0.25">
      <c r="A747" s="17">
        <v>39889</v>
      </c>
      <c r="B747">
        <v>1462.11</v>
      </c>
      <c r="C747">
        <f t="shared" si="33"/>
        <v>4.1374054500648079E-2</v>
      </c>
      <c r="D747" s="18">
        <f t="shared" si="34"/>
        <v>7.4228988200468287E-4</v>
      </c>
      <c r="E747" s="18">
        <f t="shared" si="35"/>
        <v>4.8996468843143859</v>
      </c>
    </row>
    <row r="748" spans="1:5" x14ac:dyDescent="0.25">
      <c r="A748" s="17">
        <v>39890</v>
      </c>
      <c r="B748">
        <v>1491.22</v>
      </c>
      <c r="C748">
        <f t="shared" si="33"/>
        <v>1.990958272633395E-2</v>
      </c>
      <c r="D748" s="18">
        <f t="shared" si="34"/>
        <v>8.1278317531170263E-4</v>
      </c>
      <c r="E748" s="18">
        <f t="shared" si="35"/>
        <v>6.6273497124203589</v>
      </c>
    </row>
    <row r="749" spans="1:5" x14ac:dyDescent="0.25">
      <c r="A749" s="17">
        <v>39891</v>
      </c>
      <c r="B749">
        <v>1483.48</v>
      </c>
      <c r="C749">
        <f t="shared" si="33"/>
        <v>-5.1903810302973462E-3</v>
      </c>
      <c r="D749" s="18">
        <f t="shared" si="34"/>
        <v>7.6784388818567869E-4</v>
      </c>
      <c r="E749" s="18">
        <f t="shared" si="35"/>
        <v>7.1368387873282497</v>
      </c>
    </row>
    <row r="750" spans="1:5" x14ac:dyDescent="0.25">
      <c r="A750" s="17">
        <v>39892</v>
      </c>
      <c r="B750">
        <v>1457.27</v>
      </c>
      <c r="C750">
        <f t="shared" si="33"/>
        <v>-1.7667915981341195E-2</v>
      </c>
      <c r="D750" s="18">
        <f t="shared" si="34"/>
        <v>6.9698354079023039E-4</v>
      </c>
      <c r="E750" s="18">
        <f t="shared" si="35"/>
        <v>6.820882726485463</v>
      </c>
    </row>
    <row r="751" spans="1:5" x14ac:dyDescent="0.25">
      <c r="A751" s="17">
        <v>39895</v>
      </c>
      <c r="B751">
        <v>1555.77</v>
      </c>
      <c r="C751">
        <f t="shared" si="33"/>
        <v>6.7592141470008985E-2</v>
      </c>
      <c r="D751" s="18">
        <f t="shared" si="34"/>
        <v>6.5673143057129631E-4</v>
      </c>
      <c r="E751" s="18">
        <f t="shared" si="35"/>
        <v>0.37151401763268321</v>
      </c>
    </row>
    <row r="752" spans="1:5" x14ac:dyDescent="0.25">
      <c r="A752" s="17">
        <v>39896</v>
      </c>
      <c r="B752">
        <v>1516.52</v>
      </c>
      <c r="C752">
        <f t="shared" si="33"/>
        <v>-2.5228664905480886E-2</v>
      </c>
      <c r="D752" s="18">
        <f t="shared" si="34"/>
        <v>9.7114493480810762E-4</v>
      </c>
      <c r="E752" s="18">
        <f t="shared" si="35"/>
        <v>6.2816377796228009</v>
      </c>
    </row>
    <row r="753" spans="1:5" x14ac:dyDescent="0.25">
      <c r="A753" s="17">
        <v>39897</v>
      </c>
      <c r="B753">
        <v>1528.95</v>
      </c>
      <c r="C753">
        <f t="shared" si="33"/>
        <v>8.1963970142168007E-3</v>
      </c>
      <c r="D753" s="18">
        <f t="shared" si="34"/>
        <v>9.3008383284389298E-4</v>
      </c>
      <c r="E753" s="18">
        <f t="shared" si="35"/>
        <v>6.9080047914441955</v>
      </c>
    </row>
    <row r="754" spans="1:5" x14ac:dyDescent="0.25">
      <c r="A754" s="17">
        <v>39898</v>
      </c>
      <c r="B754">
        <v>1587</v>
      </c>
      <c r="C754">
        <f t="shared" si="33"/>
        <v>3.7967232414402009E-2</v>
      </c>
      <c r="D754" s="18">
        <f t="shared" si="34"/>
        <v>8.4624979355411812E-4</v>
      </c>
      <c r="E754" s="18">
        <f t="shared" si="35"/>
        <v>5.3712855329396998</v>
      </c>
    </row>
    <row r="755" spans="1:5" x14ac:dyDescent="0.25">
      <c r="A755" s="17">
        <v>39899</v>
      </c>
      <c r="B755">
        <v>1545.2</v>
      </c>
      <c r="C755">
        <f t="shared" si="33"/>
        <v>-2.6339004410838029E-2</v>
      </c>
      <c r="D755" s="18">
        <f t="shared" si="34"/>
        <v>8.8404021704447386E-4</v>
      </c>
      <c r="E755" s="18">
        <f t="shared" si="35"/>
        <v>6.2462663805131342</v>
      </c>
    </row>
    <row r="756" spans="1:5" x14ac:dyDescent="0.25">
      <c r="A756" s="17">
        <v>39902</v>
      </c>
      <c r="B756">
        <v>1501.8</v>
      </c>
      <c r="C756">
        <f t="shared" si="33"/>
        <v>-2.8086979031840598E-2</v>
      </c>
      <c r="D756" s="18">
        <f t="shared" si="34"/>
        <v>8.5644068045383887E-4</v>
      </c>
      <c r="E756" s="18">
        <f t="shared" si="35"/>
        <v>6.1416127965081051</v>
      </c>
    </row>
    <row r="757" spans="1:5" x14ac:dyDescent="0.25">
      <c r="A757" s="17">
        <v>39903</v>
      </c>
      <c r="B757">
        <v>1528.59</v>
      </c>
      <c r="C757">
        <f t="shared" si="33"/>
        <v>1.7838593687574886E-2</v>
      </c>
      <c r="D757" s="18">
        <f t="shared" si="34"/>
        <v>8.3944864382255887E-4</v>
      </c>
      <c r="E757" s="18">
        <f t="shared" si="35"/>
        <v>6.7036885544276359</v>
      </c>
    </row>
    <row r="758" spans="1:5" x14ac:dyDescent="0.25">
      <c r="A758" s="17">
        <v>39904</v>
      </c>
      <c r="B758">
        <v>1551.6</v>
      </c>
      <c r="C758">
        <f t="shared" si="33"/>
        <v>1.505308814005063E-2</v>
      </c>
      <c r="D758" s="18">
        <f t="shared" si="34"/>
        <v>7.8539261404446772E-4</v>
      </c>
      <c r="E758" s="18">
        <f t="shared" si="35"/>
        <v>6.8608144778254569</v>
      </c>
    </row>
    <row r="759" spans="1:5" x14ac:dyDescent="0.25">
      <c r="A759" s="17">
        <v>39905</v>
      </c>
      <c r="B759">
        <v>1602.63</v>
      </c>
      <c r="C759">
        <f t="shared" si="33"/>
        <v>3.2888631090487369E-2</v>
      </c>
      <c r="D759" s="18">
        <f t="shared" si="34"/>
        <v>7.2921664817889346E-4</v>
      </c>
      <c r="E759" s="18">
        <f t="shared" si="35"/>
        <v>5.7402191136117686</v>
      </c>
    </row>
    <row r="760" spans="1:5" x14ac:dyDescent="0.25">
      <c r="A760" s="17">
        <v>39906</v>
      </c>
      <c r="B760">
        <v>1621.87</v>
      </c>
      <c r="C760">
        <f t="shared" si="33"/>
        <v>1.2005266343447821E-2</v>
      </c>
      <c r="D760" s="18">
        <f t="shared" si="34"/>
        <v>7.4911504905042937E-4</v>
      </c>
      <c r="E760" s="18">
        <f t="shared" si="35"/>
        <v>7.0042224085400191</v>
      </c>
    </row>
    <row r="761" spans="1:5" x14ac:dyDescent="0.25">
      <c r="A761" s="17">
        <v>39909</v>
      </c>
      <c r="B761">
        <v>1606.71</v>
      </c>
      <c r="C761">
        <f t="shared" si="33"/>
        <v>-9.347234981841859E-3</v>
      </c>
      <c r="D761" s="18">
        <f t="shared" si="34"/>
        <v>6.8978802615050753E-4</v>
      </c>
      <c r="E761" s="18">
        <f t="shared" si="35"/>
        <v>7.1524629535775208</v>
      </c>
    </row>
    <row r="762" spans="1:5" x14ac:dyDescent="0.25">
      <c r="A762" s="17">
        <v>39910</v>
      </c>
      <c r="B762">
        <v>1561.61</v>
      </c>
      <c r="C762">
        <f t="shared" si="33"/>
        <v>-2.8069782350268645E-2</v>
      </c>
      <c r="D762" s="18">
        <f t="shared" si="34"/>
        <v>6.3174214338554912E-4</v>
      </c>
      <c r="E762" s="18">
        <f t="shared" si="35"/>
        <v>6.1198231063600872</v>
      </c>
    </row>
    <row r="763" spans="1:5" x14ac:dyDescent="0.25">
      <c r="A763" s="17">
        <v>39911</v>
      </c>
      <c r="B763">
        <v>1590.66</v>
      </c>
      <c r="C763">
        <f t="shared" si="33"/>
        <v>1.8602596038703765E-2</v>
      </c>
      <c r="D763" s="18">
        <f t="shared" si="34"/>
        <v>6.3722968877355079E-4</v>
      </c>
      <c r="E763" s="18">
        <f t="shared" si="35"/>
        <v>6.8153162697063374</v>
      </c>
    </row>
    <row r="764" spans="1:5" x14ac:dyDescent="0.25">
      <c r="A764" s="17">
        <v>39912</v>
      </c>
      <c r="B764">
        <v>1652.54</v>
      </c>
      <c r="C764">
        <f t="shared" si="33"/>
        <v>3.8902090955955315E-2</v>
      </c>
      <c r="D764" s="18">
        <f t="shared" si="34"/>
        <v>6.0576926080816394E-4</v>
      </c>
      <c r="E764" s="18">
        <f t="shared" si="35"/>
        <v>4.910745513369001</v>
      </c>
    </row>
    <row r="765" spans="1:5" x14ac:dyDescent="0.25">
      <c r="A765" s="17">
        <v>39916</v>
      </c>
      <c r="B765">
        <v>1653.31</v>
      </c>
      <c r="C765">
        <f t="shared" si="33"/>
        <v>4.6594938700423699E-4</v>
      </c>
      <c r="D765" s="18">
        <f t="shared" si="34"/>
        <v>6.7362277291690509E-4</v>
      </c>
      <c r="E765" s="18">
        <f t="shared" si="35"/>
        <v>7.3025179875190931</v>
      </c>
    </row>
    <row r="766" spans="1:5" x14ac:dyDescent="0.25">
      <c r="A766" s="17">
        <v>39917</v>
      </c>
      <c r="B766">
        <v>1625.72</v>
      </c>
      <c r="C766">
        <f t="shared" si="33"/>
        <v>-1.6687735512396294E-2</v>
      </c>
      <c r="D766" s="18">
        <f t="shared" si="34"/>
        <v>6.1002072197490495E-4</v>
      </c>
      <c r="E766" s="18">
        <f t="shared" si="35"/>
        <v>6.9455077018340594</v>
      </c>
    </row>
    <row r="767" spans="1:5" x14ac:dyDescent="0.25">
      <c r="A767" s="17">
        <v>39918</v>
      </c>
      <c r="B767">
        <v>1626.8</v>
      </c>
      <c r="C767">
        <f t="shared" si="33"/>
        <v>6.6432103929331453E-4</v>
      </c>
      <c r="D767" s="18">
        <f t="shared" si="34"/>
        <v>5.7572555432750406E-4</v>
      </c>
      <c r="E767" s="18">
        <f t="shared" si="35"/>
        <v>7.4591129289628268</v>
      </c>
    </row>
    <row r="768" spans="1:5" x14ac:dyDescent="0.25">
      <c r="A768" s="17">
        <v>39919</v>
      </c>
      <c r="B768">
        <v>1670.44</v>
      </c>
      <c r="C768">
        <f t="shared" si="33"/>
        <v>2.6825670027047027E-2</v>
      </c>
      <c r="D768" s="18">
        <f t="shared" si="34"/>
        <v>5.2197059074155666E-4</v>
      </c>
      <c r="E768" s="18">
        <f t="shared" si="35"/>
        <v>6.1792458292968906</v>
      </c>
    </row>
    <row r="769" spans="1:5" x14ac:dyDescent="0.25">
      <c r="A769" s="17">
        <v>39920</v>
      </c>
      <c r="B769">
        <v>1673.07</v>
      </c>
      <c r="C769">
        <f t="shared" si="33"/>
        <v>1.5744354780775614E-3</v>
      </c>
      <c r="D769" s="18">
        <f t="shared" si="34"/>
        <v>5.3285314625454235E-4</v>
      </c>
      <c r="E769" s="18">
        <f t="shared" si="35"/>
        <v>7.5326126680156671</v>
      </c>
    </row>
    <row r="770" spans="1:5" x14ac:dyDescent="0.25">
      <c r="A770" s="17">
        <v>39923</v>
      </c>
      <c r="B770">
        <v>1608.21</v>
      </c>
      <c r="C770">
        <f t="shared" si="33"/>
        <v>-3.8767056967132223E-2</v>
      </c>
      <c r="D770" s="18">
        <f t="shared" si="34"/>
        <v>4.8357029459489417E-4</v>
      </c>
      <c r="E770" s="18">
        <f t="shared" si="35"/>
        <v>4.52642092393355</v>
      </c>
    </row>
    <row r="771" spans="1:5" x14ac:dyDescent="0.25">
      <c r="A771" s="17">
        <v>39924</v>
      </c>
      <c r="B771">
        <v>1643.85</v>
      </c>
      <c r="C771">
        <f t="shared" si="33"/>
        <v>2.2161284906821791E-2</v>
      </c>
      <c r="D771" s="18">
        <f t="shared" si="34"/>
        <v>5.6282832861926323E-4</v>
      </c>
      <c r="E771" s="18">
        <f t="shared" si="35"/>
        <v>6.6099384765984057</v>
      </c>
    </row>
    <row r="772" spans="1:5" x14ac:dyDescent="0.25">
      <c r="A772" s="17">
        <v>39925</v>
      </c>
      <c r="B772">
        <v>1646.12</v>
      </c>
      <c r="C772">
        <f t="shared" si="33"/>
        <v>1.3809045837515478E-3</v>
      </c>
      <c r="D772" s="18">
        <f t="shared" si="34"/>
        <v>5.5078712525160614E-4</v>
      </c>
      <c r="E772" s="18">
        <f t="shared" si="35"/>
        <v>7.5007000344927981</v>
      </c>
    </row>
    <row r="773" spans="1:5" x14ac:dyDescent="0.25">
      <c r="A773" s="17">
        <v>39926</v>
      </c>
      <c r="B773">
        <v>1652.21</v>
      </c>
      <c r="C773">
        <f t="shared" si="33"/>
        <v>3.6996087770029802E-3</v>
      </c>
      <c r="D773" s="18">
        <f t="shared" si="34"/>
        <v>4.996566369596516E-4</v>
      </c>
      <c r="E773" s="18">
        <f t="shared" si="35"/>
        <v>7.574196399818951</v>
      </c>
    </row>
    <row r="774" spans="1:5" x14ac:dyDescent="0.25">
      <c r="A774" s="17">
        <v>39927</v>
      </c>
      <c r="B774">
        <v>1694.29</v>
      </c>
      <c r="C774">
        <f t="shared" ref="C774:C837" si="36">(B774-B773)/B773</f>
        <v>2.5468917389435922E-2</v>
      </c>
      <c r="D774" s="18">
        <f t="shared" ref="D774:D837" si="37">$H$5+C773*C773*$H$6+D773*$H$7</f>
        <v>4.5462988429723886E-4</v>
      </c>
      <c r="E774" s="18">
        <f t="shared" ref="E774:E837" si="38">-LN(D774)-C774*C774/D774</f>
        <v>6.2692272761090972</v>
      </c>
    </row>
    <row r="775" spans="1:5" x14ac:dyDescent="0.25">
      <c r="A775" s="17">
        <v>39930</v>
      </c>
      <c r="B775">
        <v>1679.41</v>
      </c>
      <c r="C775">
        <f t="shared" si="36"/>
        <v>-8.7824398420576662E-3</v>
      </c>
      <c r="D775" s="18">
        <f t="shared" si="37"/>
        <v>4.6642883013933771E-4</v>
      </c>
      <c r="E775" s="18">
        <f t="shared" si="38"/>
        <v>7.5050395830556109</v>
      </c>
    </row>
    <row r="776" spans="1:5" x14ac:dyDescent="0.25">
      <c r="A776" s="17">
        <v>39931</v>
      </c>
      <c r="B776">
        <v>1673.81</v>
      </c>
      <c r="C776">
        <f t="shared" si="36"/>
        <v>-3.3345043795143152E-3</v>
      </c>
      <c r="D776" s="18">
        <f t="shared" si="37"/>
        <v>4.299641483908361E-4</v>
      </c>
      <c r="E776" s="18">
        <f t="shared" si="38"/>
        <v>7.7259486202541749</v>
      </c>
    </row>
    <row r="777" spans="1:5" x14ac:dyDescent="0.25">
      <c r="A777" s="17">
        <v>39932</v>
      </c>
      <c r="B777">
        <v>1711.94</v>
      </c>
      <c r="C777">
        <f t="shared" si="36"/>
        <v>2.2780363362627842E-2</v>
      </c>
      <c r="D777" s="18">
        <f t="shared" si="37"/>
        <v>3.9172278536552603E-4</v>
      </c>
      <c r="E777" s="18">
        <f t="shared" si="38"/>
        <v>6.5201801224234659</v>
      </c>
    </row>
    <row r="778" spans="1:5" x14ac:dyDescent="0.25">
      <c r="A778" s="17">
        <v>39933</v>
      </c>
      <c r="B778">
        <v>1717.3</v>
      </c>
      <c r="C778">
        <f t="shared" si="36"/>
        <v>3.1309508510811708E-3</v>
      </c>
      <c r="D778" s="18">
        <f t="shared" si="37"/>
        <v>3.9915193634519212E-4</v>
      </c>
      <c r="E778" s="18">
        <f t="shared" si="38"/>
        <v>7.8016092182152255</v>
      </c>
    </row>
    <row r="779" spans="1:5" x14ac:dyDescent="0.25">
      <c r="A779" s="17">
        <v>39934</v>
      </c>
      <c r="B779">
        <v>1719.2</v>
      </c>
      <c r="C779">
        <f t="shared" si="36"/>
        <v>1.1063879345484719E-3</v>
      </c>
      <c r="D779" s="18">
        <f t="shared" si="37"/>
        <v>3.638956283736361E-4</v>
      </c>
      <c r="E779" s="18">
        <f t="shared" si="38"/>
        <v>7.9152796058203716</v>
      </c>
    </row>
    <row r="780" spans="1:5" x14ac:dyDescent="0.25">
      <c r="A780" s="17">
        <v>39937</v>
      </c>
      <c r="B780">
        <v>1763.56</v>
      </c>
      <c r="C780">
        <f t="shared" si="36"/>
        <v>2.5802698929734701E-2</v>
      </c>
      <c r="D780" s="18">
        <f t="shared" si="37"/>
        <v>3.3147230055394331E-4</v>
      </c>
      <c r="E780" s="18">
        <f t="shared" si="38"/>
        <v>6.0034145515774693</v>
      </c>
    </row>
    <row r="781" spans="1:5" x14ac:dyDescent="0.25">
      <c r="A781" s="17">
        <v>39938</v>
      </c>
      <c r="B781">
        <v>1754.12</v>
      </c>
      <c r="C781">
        <f t="shared" si="36"/>
        <v>-5.3528090907029278E-3</v>
      </c>
      <c r="D781" s="18">
        <f t="shared" si="37"/>
        <v>3.5704563041361449E-4</v>
      </c>
      <c r="E781" s="18">
        <f t="shared" si="38"/>
        <v>7.8573979390338433</v>
      </c>
    </row>
    <row r="782" spans="1:5" x14ac:dyDescent="0.25">
      <c r="A782" s="17">
        <v>39939</v>
      </c>
      <c r="B782">
        <v>1759.1</v>
      </c>
      <c r="C782">
        <f t="shared" si="36"/>
        <v>2.8390303970081969E-3</v>
      </c>
      <c r="D782" s="18">
        <f t="shared" si="37"/>
        <v>3.2756939105544242E-4</v>
      </c>
      <c r="E782" s="18">
        <f t="shared" si="38"/>
        <v>7.9992048849326851</v>
      </c>
    </row>
    <row r="783" spans="1:5" x14ac:dyDescent="0.25">
      <c r="A783" s="17">
        <v>39940</v>
      </c>
      <c r="B783">
        <v>1716.24</v>
      </c>
      <c r="C783">
        <f t="shared" si="36"/>
        <v>-2.4364731965209427E-2</v>
      </c>
      <c r="D783" s="18">
        <f t="shared" si="37"/>
        <v>2.9935622221173266E-4</v>
      </c>
      <c r="E783" s="18">
        <f t="shared" si="38"/>
        <v>6.130820277846885</v>
      </c>
    </row>
    <row r="784" spans="1:5" x14ac:dyDescent="0.25">
      <c r="A784" s="17">
        <v>39941</v>
      </c>
      <c r="B784">
        <v>1739</v>
      </c>
      <c r="C784">
        <f t="shared" si="36"/>
        <v>1.3261548501375094E-2</v>
      </c>
      <c r="D784" s="18">
        <f t="shared" si="37"/>
        <v>3.2221160121623178E-4</v>
      </c>
      <c r="E784" s="18">
        <f t="shared" si="38"/>
        <v>7.4944847740088179</v>
      </c>
    </row>
    <row r="785" spans="1:5" x14ac:dyDescent="0.25">
      <c r="A785" s="17">
        <v>39944</v>
      </c>
      <c r="B785">
        <v>1731.24</v>
      </c>
      <c r="C785">
        <f t="shared" si="36"/>
        <v>-4.4623346751006274E-3</v>
      </c>
      <c r="D785" s="18">
        <f t="shared" si="37"/>
        <v>3.0835924566977241E-4</v>
      </c>
      <c r="E785" s="18">
        <f t="shared" si="38"/>
        <v>8.0196696430658658</v>
      </c>
    </row>
    <row r="786" spans="1:5" x14ac:dyDescent="0.25">
      <c r="A786" s="17">
        <v>39945</v>
      </c>
      <c r="B786">
        <v>1715.92</v>
      </c>
      <c r="C786">
        <f t="shared" si="36"/>
        <v>-8.8491485871398171E-3</v>
      </c>
      <c r="D786" s="18">
        <f t="shared" si="37"/>
        <v>2.8305103716472408E-4</v>
      </c>
      <c r="E786" s="18">
        <f t="shared" si="38"/>
        <v>7.8932285239133542</v>
      </c>
    </row>
    <row r="787" spans="1:5" x14ac:dyDescent="0.25">
      <c r="A787" s="17">
        <v>39946</v>
      </c>
      <c r="B787">
        <v>1664.19</v>
      </c>
      <c r="C787">
        <f t="shared" si="36"/>
        <v>-3.0147093104573648E-2</v>
      </c>
      <c r="D787" s="18">
        <f t="shared" si="37"/>
        <v>2.6509387966622901E-4</v>
      </c>
      <c r="E787" s="18">
        <f t="shared" si="38"/>
        <v>4.8070289249066995</v>
      </c>
    </row>
    <row r="788" spans="1:5" x14ac:dyDescent="0.25">
      <c r="A788" s="17">
        <v>39947</v>
      </c>
      <c r="B788">
        <v>1689.21</v>
      </c>
      <c r="C788">
        <f t="shared" si="36"/>
        <v>1.5034341030771715E-2</v>
      </c>
      <c r="D788" s="18">
        <f t="shared" si="37"/>
        <v>3.1735367547095774E-4</v>
      </c>
      <c r="E788" s="18">
        <f t="shared" si="38"/>
        <v>7.3432555116275662</v>
      </c>
    </row>
    <row r="789" spans="1:5" x14ac:dyDescent="0.25">
      <c r="A789" s="17">
        <v>39948</v>
      </c>
      <c r="B789">
        <v>1680.14</v>
      </c>
      <c r="C789">
        <f t="shared" si="36"/>
        <v>-5.3693738493141383E-3</v>
      </c>
      <c r="D789" s="18">
        <f t="shared" si="37"/>
        <v>3.0812110108601755E-4</v>
      </c>
      <c r="E789" s="18">
        <f t="shared" si="38"/>
        <v>7.9914499903442104</v>
      </c>
    </row>
    <row r="790" spans="1:5" x14ac:dyDescent="0.25">
      <c r="A790" s="17">
        <v>39951</v>
      </c>
      <c r="B790">
        <v>1732.36</v>
      </c>
      <c r="C790">
        <f t="shared" si="36"/>
        <v>3.1080743271393929E-2</v>
      </c>
      <c r="D790" s="18">
        <f t="shared" si="37"/>
        <v>2.8357138357084293E-4</v>
      </c>
      <c r="E790" s="18">
        <f t="shared" si="38"/>
        <v>4.7614525722342789</v>
      </c>
    </row>
    <row r="791" spans="1:5" x14ac:dyDescent="0.25">
      <c r="A791" s="17">
        <v>39952</v>
      </c>
      <c r="B791">
        <v>1734.54</v>
      </c>
      <c r="C791">
        <f t="shared" si="36"/>
        <v>1.2583989471011013E-3</v>
      </c>
      <c r="D791" s="18">
        <f t="shared" si="37"/>
        <v>3.3868497469905282E-4</v>
      </c>
      <c r="E791" s="18">
        <f t="shared" si="38"/>
        <v>7.9857645240670809</v>
      </c>
    </row>
    <row r="792" spans="1:5" x14ac:dyDescent="0.25">
      <c r="A792" s="17">
        <v>39953</v>
      </c>
      <c r="B792">
        <v>1727.84</v>
      </c>
      <c r="C792">
        <f t="shared" si="36"/>
        <v>-3.8626955849966247E-3</v>
      </c>
      <c r="D792" s="18">
        <f t="shared" si="37"/>
        <v>3.0882233983950115E-4</v>
      </c>
      <c r="E792" s="18">
        <f t="shared" si="38"/>
        <v>8.034430480459239</v>
      </c>
    </row>
    <row r="793" spans="1:5" x14ac:dyDescent="0.25">
      <c r="A793" s="17">
        <v>39954</v>
      </c>
      <c r="B793">
        <v>1695.25</v>
      </c>
      <c r="C793">
        <f t="shared" si="36"/>
        <v>-1.8861700157421939E-2</v>
      </c>
      <c r="D793" s="18">
        <f t="shared" si="37"/>
        <v>2.8305643049604144E-4</v>
      </c>
      <c r="E793" s="18">
        <f t="shared" si="38"/>
        <v>6.9129992356522436</v>
      </c>
    </row>
    <row r="794" spans="1:5" x14ac:dyDescent="0.25">
      <c r="A794" s="17">
        <v>39955</v>
      </c>
      <c r="B794">
        <v>1692.01</v>
      </c>
      <c r="C794">
        <f t="shared" si="36"/>
        <v>-1.9112225335496294E-3</v>
      </c>
      <c r="D794" s="18">
        <f t="shared" si="37"/>
        <v>2.8795365572049377E-4</v>
      </c>
      <c r="E794" s="18">
        <f t="shared" si="38"/>
        <v>8.1400257325019112</v>
      </c>
    </row>
    <row r="795" spans="1:5" x14ac:dyDescent="0.25">
      <c r="A795" s="17">
        <v>39959</v>
      </c>
      <c r="B795">
        <v>1750.43</v>
      </c>
      <c r="C795">
        <f t="shared" si="36"/>
        <v>3.4526982701047912E-2</v>
      </c>
      <c r="D795" s="18">
        <f t="shared" si="37"/>
        <v>2.6335475586398819E-4</v>
      </c>
      <c r="E795" s="18">
        <f t="shared" si="38"/>
        <v>3.7153671771808785</v>
      </c>
    </row>
    <row r="796" spans="1:5" x14ac:dyDescent="0.25">
      <c r="A796" s="17">
        <v>39960</v>
      </c>
      <c r="B796">
        <v>1731.08</v>
      </c>
      <c r="C796">
        <f t="shared" si="36"/>
        <v>-1.1054426626600399E-2</v>
      </c>
      <c r="D796" s="18">
        <f t="shared" si="37"/>
        <v>3.3912258512660382E-4</v>
      </c>
      <c r="E796" s="18">
        <f t="shared" si="38"/>
        <v>7.628806207647477</v>
      </c>
    </row>
    <row r="797" spans="1:5" x14ac:dyDescent="0.25">
      <c r="A797" s="17">
        <v>39961</v>
      </c>
      <c r="B797">
        <v>1751.79</v>
      </c>
      <c r="C797">
        <f t="shared" si="36"/>
        <v>1.1963629641611039E-2</v>
      </c>
      <c r="D797" s="18">
        <f t="shared" si="37"/>
        <v>3.1915158843708822E-4</v>
      </c>
      <c r="E797" s="18">
        <f t="shared" si="38"/>
        <v>7.6013790022993435</v>
      </c>
    </row>
    <row r="798" spans="1:5" x14ac:dyDescent="0.25">
      <c r="A798" s="17">
        <v>39962</v>
      </c>
      <c r="B798">
        <v>1774.33</v>
      </c>
      <c r="C798">
        <f t="shared" si="36"/>
        <v>1.2866839061759665E-2</v>
      </c>
      <c r="D798" s="18">
        <f t="shared" si="37"/>
        <v>3.0290953671982247E-4</v>
      </c>
      <c r="E798" s="18">
        <f t="shared" si="38"/>
        <v>7.5555252327802354</v>
      </c>
    </row>
    <row r="799" spans="1:5" x14ac:dyDescent="0.25">
      <c r="A799" s="17">
        <v>39965</v>
      </c>
      <c r="B799">
        <v>1828.68</v>
      </c>
      <c r="C799">
        <f t="shared" si="36"/>
        <v>3.0631280539696753E-2</v>
      </c>
      <c r="D799" s="18">
        <f t="shared" si="37"/>
        <v>2.9014553334566961E-4</v>
      </c>
      <c r="E799" s="18">
        <f t="shared" si="38"/>
        <v>4.9113185410392965</v>
      </c>
    </row>
    <row r="800" spans="1:5" x14ac:dyDescent="0.25">
      <c r="A800" s="17">
        <v>39966</v>
      </c>
      <c r="B800">
        <v>1836.8</v>
      </c>
      <c r="C800">
        <f t="shared" si="36"/>
        <v>4.4403613535445733E-3</v>
      </c>
      <c r="D800" s="18">
        <f t="shared" si="37"/>
        <v>3.4231429495602741E-4</v>
      </c>
      <c r="E800" s="18">
        <f t="shared" si="38"/>
        <v>7.9221826962178534</v>
      </c>
    </row>
    <row r="801" spans="1:5" x14ac:dyDescent="0.25">
      <c r="A801" s="17">
        <v>39967</v>
      </c>
      <c r="B801">
        <v>1825.92</v>
      </c>
      <c r="C801">
        <f t="shared" si="36"/>
        <v>-5.923344947735127E-3</v>
      </c>
      <c r="D801" s="18">
        <f t="shared" si="37"/>
        <v>3.1358097660076298E-4</v>
      </c>
      <c r="E801" s="18">
        <f t="shared" si="38"/>
        <v>7.955564718825495</v>
      </c>
    </row>
    <row r="802" spans="1:5" x14ac:dyDescent="0.25">
      <c r="A802" s="17">
        <v>39968</v>
      </c>
      <c r="B802">
        <v>1850.02</v>
      </c>
      <c r="C802">
        <f t="shared" si="36"/>
        <v>1.3198825797406189E-2</v>
      </c>
      <c r="D802" s="18">
        <f t="shared" si="37"/>
        <v>2.8899841488744379E-4</v>
      </c>
      <c r="E802" s="18">
        <f t="shared" si="38"/>
        <v>7.5462867320546865</v>
      </c>
    </row>
    <row r="803" spans="1:5" x14ac:dyDescent="0.25">
      <c r="A803" s="17">
        <v>39969</v>
      </c>
      <c r="B803">
        <v>1849.42</v>
      </c>
      <c r="C803">
        <f t="shared" si="36"/>
        <v>-3.2432081815326813E-4</v>
      </c>
      <c r="D803" s="18">
        <f t="shared" si="37"/>
        <v>2.7834386239076954E-4</v>
      </c>
      <c r="E803" s="18">
        <f t="shared" si="38"/>
        <v>8.1862754012814278</v>
      </c>
    </row>
    <row r="804" spans="1:5" x14ac:dyDescent="0.25">
      <c r="A804" s="17">
        <v>39972</v>
      </c>
      <c r="B804">
        <v>1842.4</v>
      </c>
      <c r="C804">
        <f t="shared" si="36"/>
        <v>-3.7957846243687112E-3</v>
      </c>
      <c r="D804" s="18">
        <f t="shared" si="37"/>
        <v>2.5441753437283456E-4</v>
      </c>
      <c r="E804" s="18">
        <f t="shared" si="38"/>
        <v>8.2199025626230142</v>
      </c>
    </row>
    <row r="805" spans="1:5" x14ac:dyDescent="0.25">
      <c r="A805" s="17">
        <v>39973</v>
      </c>
      <c r="B805">
        <v>1860.13</v>
      </c>
      <c r="C805">
        <f t="shared" si="36"/>
        <v>9.6233174120712202E-3</v>
      </c>
      <c r="D805" s="18">
        <f t="shared" si="37"/>
        <v>2.3407151064691576E-4</v>
      </c>
      <c r="E805" s="18">
        <f t="shared" si="38"/>
        <v>7.9642430955693087</v>
      </c>
    </row>
    <row r="806" spans="1:5" x14ac:dyDescent="0.25">
      <c r="A806" s="17">
        <v>39974</v>
      </c>
      <c r="B806">
        <v>1853.08</v>
      </c>
      <c r="C806">
        <f t="shared" si="36"/>
        <v>-3.7900576841404534E-3</v>
      </c>
      <c r="D806" s="18">
        <f t="shared" si="37"/>
        <v>2.2220976748793818E-4</v>
      </c>
      <c r="E806" s="18">
        <f t="shared" si="38"/>
        <v>8.3472446829527644</v>
      </c>
    </row>
    <row r="807" spans="1:5" x14ac:dyDescent="0.25">
      <c r="A807" s="17">
        <v>39975</v>
      </c>
      <c r="B807">
        <v>1862.37</v>
      </c>
      <c r="C807">
        <f t="shared" si="36"/>
        <v>5.0132751958900665E-3</v>
      </c>
      <c r="D807" s="18">
        <f t="shared" si="37"/>
        <v>2.0509373859141049E-4</v>
      </c>
      <c r="E807" s="18">
        <f t="shared" si="38"/>
        <v>8.3694998066782151</v>
      </c>
    </row>
    <row r="808" spans="1:5" x14ac:dyDescent="0.25">
      <c r="A808" s="17">
        <v>39976</v>
      </c>
      <c r="B808">
        <v>1858.8</v>
      </c>
      <c r="C808">
        <f t="shared" si="36"/>
        <v>-1.9169123213968956E-3</v>
      </c>
      <c r="D808" s="18">
        <f t="shared" si="37"/>
        <v>1.9058313838915314E-4</v>
      </c>
      <c r="E808" s="18">
        <f t="shared" si="38"/>
        <v>8.5461414597516381</v>
      </c>
    </row>
    <row r="809" spans="1:5" x14ac:dyDescent="0.25">
      <c r="A809" s="17">
        <v>39979</v>
      </c>
      <c r="B809">
        <v>1816.38</v>
      </c>
      <c r="C809">
        <f t="shared" si="36"/>
        <v>-2.2821174951581584E-2</v>
      </c>
      <c r="D809" s="18">
        <f t="shared" si="37"/>
        <v>1.757617715242361E-4</v>
      </c>
      <c r="E809" s="18">
        <f t="shared" si="38"/>
        <v>5.683245087450338</v>
      </c>
    </row>
    <row r="810" spans="1:5" x14ac:dyDescent="0.25">
      <c r="A810" s="17">
        <v>39980</v>
      </c>
      <c r="B810">
        <v>1796.18</v>
      </c>
      <c r="C810">
        <f t="shared" si="36"/>
        <v>-1.1121020931743383E-2</v>
      </c>
      <c r="D810" s="18">
        <f t="shared" si="37"/>
        <v>2.0502613123594564E-4</v>
      </c>
      <c r="E810" s="18">
        <f t="shared" si="38"/>
        <v>7.8891470515466633</v>
      </c>
    </row>
    <row r="811" spans="1:5" x14ac:dyDescent="0.25">
      <c r="A811" s="17">
        <v>39981</v>
      </c>
      <c r="B811">
        <v>1808.06</v>
      </c>
      <c r="C811">
        <f t="shared" si="36"/>
        <v>6.6140364551436279E-3</v>
      </c>
      <c r="D811" s="18">
        <f t="shared" si="37"/>
        <v>1.9863970399879138E-4</v>
      </c>
      <c r="E811" s="18">
        <f t="shared" si="38"/>
        <v>8.3037926581282395</v>
      </c>
    </row>
    <row r="812" spans="1:5" x14ac:dyDescent="0.25">
      <c r="A812" s="17">
        <v>39982</v>
      </c>
      <c r="B812">
        <v>1807.72</v>
      </c>
      <c r="C812">
        <f t="shared" si="36"/>
        <v>-1.8804685685205034E-4</v>
      </c>
      <c r="D812" s="18">
        <f t="shared" si="37"/>
        <v>1.8631024423340148E-4</v>
      </c>
      <c r="E812" s="18">
        <f t="shared" si="38"/>
        <v>8.5879074943783227</v>
      </c>
    </row>
    <row r="813" spans="1:5" x14ac:dyDescent="0.25">
      <c r="A813" s="17">
        <v>39983</v>
      </c>
      <c r="B813">
        <v>1827.47</v>
      </c>
      <c r="C813">
        <f t="shared" si="36"/>
        <v>1.092536454760693E-2</v>
      </c>
      <c r="D813" s="18">
        <f t="shared" si="37"/>
        <v>1.7161809317041416E-4</v>
      </c>
      <c r="E813" s="18">
        <f t="shared" si="38"/>
        <v>7.9747202533309371</v>
      </c>
    </row>
    <row r="814" spans="1:5" x14ac:dyDescent="0.25">
      <c r="A814" s="17">
        <v>39986</v>
      </c>
      <c r="B814">
        <v>1766.19</v>
      </c>
      <c r="C814">
        <f t="shared" si="36"/>
        <v>-3.3532698211188129E-2</v>
      </c>
      <c r="D814" s="18">
        <f t="shared" si="37"/>
        <v>1.6823042584660256E-4</v>
      </c>
      <c r="E814" s="18">
        <f t="shared" si="38"/>
        <v>2.0062372627149418</v>
      </c>
    </row>
    <row r="815" spans="1:5" x14ac:dyDescent="0.25">
      <c r="A815" s="17">
        <v>39987</v>
      </c>
      <c r="B815">
        <v>1764.92</v>
      </c>
      <c r="C815">
        <f t="shared" si="36"/>
        <v>-7.1906193557883457E-4</v>
      </c>
      <c r="D815" s="18">
        <f t="shared" si="37"/>
        <v>2.4797424142599279E-4</v>
      </c>
      <c r="E815" s="18">
        <f t="shared" si="38"/>
        <v>8.3001005865392727</v>
      </c>
    </row>
    <row r="816" spans="1:5" x14ac:dyDescent="0.25">
      <c r="A816" s="17">
        <v>39988</v>
      </c>
      <c r="B816">
        <v>1792.34</v>
      </c>
      <c r="C816">
        <f t="shared" si="36"/>
        <v>1.5536114951385811E-2</v>
      </c>
      <c r="D816" s="18">
        <f t="shared" si="37"/>
        <v>2.2713086857261157E-4</v>
      </c>
      <c r="E816" s="18">
        <f t="shared" si="38"/>
        <v>7.3272890636048453</v>
      </c>
    </row>
    <row r="817" spans="1:5" x14ac:dyDescent="0.25">
      <c r="A817" s="17">
        <v>39989</v>
      </c>
      <c r="B817">
        <v>1829.54</v>
      </c>
      <c r="C817">
        <f t="shared" si="36"/>
        <v>2.0754990682571414E-2</v>
      </c>
      <c r="D817" s="18">
        <f t="shared" si="37"/>
        <v>2.2821998006507995E-4</v>
      </c>
      <c r="E817" s="18">
        <f t="shared" si="38"/>
        <v>6.4976811763480065</v>
      </c>
    </row>
    <row r="818" spans="1:5" x14ac:dyDescent="0.25">
      <c r="A818" s="17">
        <v>39990</v>
      </c>
      <c r="B818">
        <v>1838.22</v>
      </c>
      <c r="C818">
        <f t="shared" si="36"/>
        <v>4.7443619707686433E-3</v>
      </c>
      <c r="D818" s="18">
        <f t="shared" si="37"/>
        <v>2.4480110367865312E-4</v>
      </c>
      <c r="E818" s="18">
        <f t="shared" si="38"/>
        <v>8.2231165044470078</v>
      </c>
    </row>
    <row r="819" spans="1:5" x14ac:dyDescent="0.25">
      <c r="A819" s="17">
        <v>39993</v>
      </c>
      <c r="B819">
        <v>1844.06</v>
      </c>
      <c r="C819">
        <f t="shared" si="36"/>
        <v>3.1769864325270742E-3</v>
      </c>
      <c r="D819" s="18">
        <f t="shared" si="37"/>
        <v>2.2608784709369825E-4</v>
      </c>
      <c r="E819" s="18">
        <f t="shared" si="38"/>
        <v>8.349943916840914</v>
      </c>
    </row>
    <row r="820" spans="1:5" x14ac:dyDescent="0.25">
      <c r="A820" s="17">
        <v>39994</v>
      </c>
      <c r="B820">
        <v>1835.04</v>
      </c>
      <c r="C820">
        <f t="shared" si="36"/>
        <v>-4.8913809745886692E-3</v>
      </c>
      <c r="D820" s="18">
        <f t="shared" si="37"/>
        <v>2.0823062981734823E-4</v>
      </c>
      <c r="E820" s="18">
        <f t="shared" si="38"/>
        <v>8.361964734874185</v>
      </c>
    </row>
    <row r="821" spans="1:5" x14ac:dyDescent="0.25">
      <c r="A821" s="17">
        <v>39995</v>
      </c>
      <c r="B821">
        <v>1845.72</v>
      </c>
      <c r="C821">
        <f t="shared" si="36"/>
        <v>5.8200366204551749E-3</v>
      </c>
      <c r="D821" s="18">
        <f t="shared" si="37"/>
        <v>1.9330564347897131E-4</v>
      </c>
      <c r="E821" s="18">
        <f t="shared" si="38"/>
        <v>8.3760086060140271</v>
      </c>
    </row>
    <row r="822" spans="1:5" x14ac:dyDescent="0.25">
      <c r="A822" s="17">
        <v>39996</v>
      </c>
      <c r="B822">
        <v>1796.52</v>
      </c>
      <c r="C822">
        <f t="shared" si="36"/>
        <v>-2.6656264222092215E-2</v>
      </c>
      <c r="D822" s="18">
        <f t="shared" si="37"/>
        <v>1.8069846854654011E-4</v>
      </c>
      <c r="E822" s="18">
        <f t="shared" si="38"/>
        <v>4.6864038882178889</v>
      </c>
    </row>
    <row r="823" spans="1:5" x14ac:dyDescent="0.25">
      <c r="A823" s="17">
        <v>40000</v>
      </c>
      <c r="B823">
        <v>1787.4</v>
      </c>
      <c r="C823">
        <f t="shared" si="36"/>
        <v>-5.0764811969807692E-3</v>
      </c>
      <c r="D823" s="18">
        <f t="shared" si="37"/>
        <v>2.2509751759178053E-4</v>
      </c>
      <c r="E823" s="18">
        <f t="shared" si="38"/>
        <v>8.2844901853336861</v>
      </c>
    </row>
    <row r="824" spans="1:5" x14ac:dyDescent="0.25">
      <c r="A824" s="17">
        <v>40001</v>
      </c>
      <c r="B824">
        <v>1746.17</v>
      </c>
      <c r="C824">
        <f t="shared" si="36"/>
        <v>-2.3067024728656158E-2</v>
      </c>
      <c r="D824" s="18">
        <f t="shared" si="37"/>
        <v>2.0863112365652594E-4</v>
      </c>
      <c r="E824" s="18">
        <f t="shared" si="38"/>
        <v>5.9245676905286579</v>
      </c>
    </row>
    <row r="825" spans="1:5" x14ac:dyDescent="0.25">
      <c r="A825" s="17">
        <v>40002</v>
      </c>
      <c r="B825">
        <v>1747.17</v>
      </c>
      <c r="C825">
        <f t="shared" si="36"/>
        <v>5.7268192673107427E-4</v>
      </c>
      <c r="D825" s="18">
        <f t="shared" si="37"/>
        <v>2.3552478876487552E-4</v>
      </c>
      <c r="E825" s="18">
        <f t="shared" si="38"/>
        <v>8.3523019055202479</v>
      </c>
    </row>
    <row r="826" spans="1:5" x14ac:dyDescent="0.25">
      <c r="A826" s="17">
        <v>40003</v>
      </c>
      <c r="B826">
        <v>1752.55</v>
      </c>
      <c r="C826">
        <f t="shared" si="36"/>
        <v>3.07926532621318E-3</v>
      </c>
      <c r="D826" s="18">
        <f t="shared" si="37"/>
        <v>2.1591573202125243E-4</v>
      </c>
      <c r="E826" s="18">
        <f t="shared" si="38"/>
        <v>8.3967076543003625</v>
      </c>
    </row>
    <row r="827" spans="1:5" x14ac:dyDescent="0.25">
      <c r="A827" s="17">
        <v>40004</v>
      </c>
      <c r="B827">
        <v>1756.03</v>
      </c>
      <c r="C827">
        <f t="shared" si="36"/>
        <v>1.98567801203961E-3</v>
      </c>
      <c r="D827" s="18">
        <f t="shared" si="37"/>
        <v>1.9902940757840002E-4</v>
      </c>
      <c r="E827" s="18">
        <f t="shared" si="38"/>
        <v>8.5022472408390826</v>
      </c>
    </row>
    <row r="828" spans="1:5" x14ac:dyDescent="0.25">
      <c r="A828" s="17">
        <v>40007</v>
      </c>
      <c r="B828">
        <v>1793.21</v>
      </c>
      <c r="C828">
        <f t="shared" si="36"/>
        <v>2.1172759007534077E-2</v>
      </c>
      <c r="D828" s="18">
        <f t="shared" si="37"/>
        <v>1.8338216392878599E-4</v>
      </c>
      <c r="E828" s="18">
        <f t="shared" si="38"/>
        <v>6.1593944980923858</v>
      </c>
    </row>
    <row r="829" spans="1:5" x14ac:dyDescent="0.25">
      <c r="A829" s="17">
        <v>40008</v>
      </c>
      <c r="B829">
        <v>1799.73</v>
      </c>
      <c r="C829">
        <f t="shared" si="36"/>
        <v>3.6359377875429992E-3</v>
      </c>
      <c r="D829" s="18">
        <f t="shared" si="37"/>
        <v>2.0590773758797314E-4</v>
      </c>
      <c r="E829" s="18">
        <f t="shared" si="38"/>
        <v>8.4238786410868745</v>
      </c>
    </row>
    <row r="830" spans="1:5" x14ac:dyDescent="0.25">
      <c r="A830" s="17">
        <v>40009</v>
      </c>
      <c r="B830">
        <v>1862.9</v>
      </c>
      <c r="C830">
        <f t="shared" si="36"/>
        <v>3.5099709400854613E-2</v>
      </c>
      <c r="D830" s="18">
        <f t="shared" si="37"/>
        <v>1.9033411333015612E-4</v>
      </c>
      <c r="E830" s="18">
        <f t="shared" si="38"/>
        <v>2.0939560645932476</v>
      </c>
    </row>
    <row r="831" spans="1:5" x14ac:dyDescent="0.25">
      <c r="A831" s="17">
        <v>40010</v>
      </c>
      <c r="B831">
        <v>1885.03</v>
      </c>
      <c r="C831">
        <f t="shared" si="36"/>
        <v>1.1879327929572109E-2</v>
      </c>
      <c r="D831" s="18">
        <f t="shared" si="37"/>
        <v>2.7671781512400356E-4</v>
      </c>
      <c r="E831" s="18">
        <f t="shared" si="38"/>
        <v>7.6825399476862666</v>
      </c>
    </row>
    <row r="832" spans="1:5" x14ac:dyDescent="0.25">
      <c r="A832" s="17">
        <v>40011</v>
      </c>
      <c r="B832">
        <v>1886.61</v>
      </c>
      <c r="C832">
        <f t="shared" si="36"/>
        <v>8.3818294669046499E-4</v>
      </c>
      <c r="D832" s="18">
        <f t="shared" si="37"/>
        <v>2.6457043041981854E-4</v>
      </c>
      <c r="E832" s="18">
        <f t="shared" si="38"/>
        <v>8.2347476254829424</v>
      </c>
    </row>
    <row r="833" spans="1:5" x14ac:dyDescent="0.25">
      <c r="A833" s="17">
        <v>40014</v>
      </c>
      <c r="B833">
        <v>1909.29</v>
      </c>
      <c r="C833">
        <f t="shared" si="36"/>
        <v>1.2021562485092343E-2</v>
      </c>
      <c r="D833" s="18">
        <f t="shared" si="37"/>
        <v>2.4207612495143259E-4</v>
      </c>
      <c r="E833" s="18">
        <f t="shared" si="38"/>
        <v>7.7292644374530255</v>
      </c>
    </row>
    <row r="834" spans="1:5" x14ac:dyDescent="0.25">
      <c r="A834" s="17">
        <v>40015</v>
      </c>
      <c r="B834">
        <v>1916.2</v>
      </c>
      <c r="C834">
        <f t="shared" si="36"/>
        <v>3.6191463842580656E-3</v>
      </c>
      <c r="D834" s="18">
        <f t="shared" si="37"/>
        <v>2.3368670292621402E-4</v>
      </c>
      <c r="E834" s="18">
        <f t="shared" si="38"/>
        <v>8.3054788701028794</v>
      </c>
    </row>
    <row r="835" spans="1:5" x14ac:dyDescent="0.25">
      <c r="A835" s="17">
        <v>40016</v>
      </c>
      <c r="B835">
        <v>1926.38</v>
      </c>
      <c r="C835">
        <f t="shared" si="36"/>
        <v>5.3125978499113154E-3</v>
      </c>
      <c r="D835" s="18">
        <f t="shared" si="37"/>
        <v>2.1531411011231283E-4</v>
      </c>
      <c r="E835" s="18">
        <f t="shared" si="38"/>
        <v>8.3123311215911659</v>
      </c>
    </row>
    <row r="836" spans="1:5" x14ac:dyDescent="0.25">
      <c r="A836" s="17">
        <v>40017</v>
      </c>
      <c r="B836">
        <v>1973.6</v>
      </c>
      <c r="C836">
        <f t="shared" si="36"/>
        <v>2.4512297677509006E-2</v>
      </c>
      <c r="D836" s="18">
        <f t="shared" si="37"/>
        <v>2.0003200801001583E-4</v>
      </c>
      <c r="E836" s="18">
        <f t="shared" si="38"/>
        <v>5.5132502025927312</v>
      </c>
    </row>
    <row r="837" spans="1:5" x14ac:dyDescent="0.25">
      <c r="A837" s="17">
        <v>40018</v>
      </c>
      <c r="B837">
        <v>1965.96</v>
      </c>
      <c r="C837">
        <f t="shared" si="36"/>
        <v>-3.871098500202611E-3</v>
      </c>
      <c r="D837" s="18">
        <f t="shared" si="37"/>
        <v>2.3345339349670107E-4</v>
      </c>
      <c r="E837" s="18">
        <f t="shared" si="38"/>
        <v>8.298337970703189</v>
      </c>
    </row>
    <row r="838" spans="1:5" x14ac:dyDescent="0.25">
      <c r="A838" s="17">
        <v>40021</v>
      </c>
      <c r="B838">
        <v>1967.89</v>
      </c>
      <c r="C838">
        <f t="shared" ref="C838:C901" si="39">(B838-B837)/B837</f>
        <v>9.817086817636492E-4</v>
      </c>
      <c r="D838" s="18">
        <f t="shared" ref="D838:D901" si="40">$H$5+C837*C837*$H$6+D837*$H$7</f>
        <v>2.1525967736334619E-4</v>
      </c>
      <c r="E838" s="18">
        <f t="shared" ref="E838:E901" si="41">-LN(D838)-C838*C838/D838</f>
        <v>8.4391882973297836</v>
      </c>
    </row>
    <row r="839" spans="1:5" x14ac:dyDescent="0.25">
      <c r="A839" s="17">
        <v>40022</v>
      </c>
      <c r="B839">
        <v>1975.51</v>
      </c>
      <c r="C839">
        <f t="shared" si="39"/>
        <v>3.87216765164714E-3</v>
      </c>
      <c r="D839" s="18">
        <f t="shared" si="40"/>
        <v>1.97737555203565E-4</v>
      </c>
      <c r="E839" s="18">
        <f t="shared" si="41"/>
        <v>8.4527437109841372</v>
      </c>
    </row>
    <row r="840" spans="1:5" x14ac:dyDescent="0.25">
      <c r="A840" s="17">
        <v>40023</v>
      </c>
      <c r="B840">
        <v>1967.76</v>
      </c>
      <c r="C840">
        <f t="shared" si="39"/>
        <v>-3.9230375953551236E-3</v>
      </c>
      <c r="D840" s="18">
        <f t="shared" si="40"/>
        <v>1.8313029539209429E-4</v>
      </c>
      <c r="E840" s="18">
        <f t="shared" si="41"/>
        <v>8.5212729132554266</v>
      </c>
    </row>
    <row r="841" spans="1:5" x14ac:dyDescent="0.25">
      <c r="A841" s="17">
        <v>40024</v>
      </c>
      <c r="B841">
        <v>1984.3</v>
      </c>
      <c r="C841">
        <f t="shared" si="39"/>
        <v>8.4054966052770474E-3</v>
      </c>
      <c r="D841" s="18">
        <f t="shared" si="40"/>
        <v>1.7002222963907198E-4</v>
      </c>
      <c r="E841" s="18">
        <f t="shared" si="41"/>
        <v>8.2640335098067172</v>
      </c>
    </row>
    <row r="842" spans="1:5" x14ac:dyDescent="0.25">
      <c r="A842" s="17">
        <v>40025</v>
      </c>
      <c r="B842">
        <v>1978.5</v>
      </c>
      <c r="C842">
        <f t="shared" si="39"/>
        <v>-2.9229451191855843E-3</v>
      </c>
      <c r="D842" s="18">
        <f t="shared" si="40"/>
        <v>1.6278229078126979E-4</v>
      </c>
      <c r="E842" s="18">
        <f t="shared" si="41"/>
        <v>8.6706120143841314</v>
      </c>
    </row>
    <row r="843" spans="1:5" x14ac:dyDescent="0.25">
      <c r="A843" s="17">
        <v>40028</v>
      </c>
      <c r="B843">
        <v>2008.61</v>
      </c>
      <c r="C843">
        <f t="shared" si="39"/>
        <v>1.5218599949456608E-2</v>
      </c>
      <c r="D843" s="18">
        <f t="shared" si="40"/>
        <v>1.5115313343563942E-4</v>
      </c>
      <c r="E843" s="18">
        <f t="shared" si="41"/>
        <v>7.2649578725372219</v>
      </c>
    </row>
    <row r="844" spans="1:5" x14ac:dyDescent="0.25">
      <c r="A844" s="17">
        <v>40029</v>
      </c>
      <c r="B844">
        <v>2011.31</v>
      </c>
      <c r="C844">
        <f t="shared" si="39"/>
        <v>1.3442131623361657E-3</v>
      </c>
      <c r="D844" s="18">
        <f t="shared" si="40"/>
        <v>1.5906582598784741E-4</v>
      </c>
      <c r="E844" s="18">
        <f t="shared" si="41"/>
        <v>8.7348329366195276</v>
      </c>
    </row>
    <row r="845" spans="1:5" x14ac:dyDescent="0.25">
      <c r="A845" s="17">
        <v>40030</v>
      </c>
      <c r="B845">
        <v>1993.05</v>
      </c>
      <c r="C845">
        <f t="shared" si="39"/>
        <v>-9.0786601767007535E-3</v>
      </c>
      <c r="D845" s="18">
        <f t="shared" si="40"/>
        <v>1.4725486922772499E-4</v>
      </c>
      <c r="E845" s="18">
        <f t="shared" si="41"/>
        <v>8.2636217620670802</v>
      </c>
    </row>
    <row r="846" spans="1:5" x14ac:dyDescent="0.25">
      <c r="A846" s="17">
        <v>40031</v>
      </c>
      <c r="B846">
        <v>1973.16</v>
      </c>
      <c r="C846">
        <f t="shared" si="39"/>
        <v>-9.9796793858658202E-3</v>
      </c>
      <c r="D846" s="18">
        <f t="shared" si="40"/>
        <v>1.4327021826933441E-4</v>
      </c>
      <c r="E846" s="18">
        <f t="shared" si="41"/>
        <v>8.1556301077895732</v>
      </c>
    </row>
    <row r="847" spans="1:5" x14ac:dyDescent="0.25">
      <c r="A847" s="17">
        <v>40032</v>
      </c>
      <c r="B847">
        <v>2000.25</v>
      </c>
      <c r="C847">
        <f t="shared" si="39"/>
        <v>1.3729246487867136E-2</v>
      </c>
      <c r="D847" s="18">
        <f t="shared" si="40"/>
        <v>1.4110011997812332E-4</v>
      </c>
      <c r="E847" s="18">
        <f t="shared" si="41"/>
        <v>7.5301652368316887</v>
      </c>
    </row>
    <row r="848" spans="1:5" x14ac:dyDescent="0.25">
      <c r="A848" s="17">
        <v>40035</v>
      </c>
      <c r="B848">
        <v>1992.24</v>
      </c>
      <c r="C848">
        <f t="shared" si="39"/>
        <v>-4.0044994375702993E-3</v>
      </c>
      <c r="D848" s="18">
        <f t="shared" si="40"/>
        <v>1.4647071106107021E-4</v>
      </c>
      <c r="E848" s="18">
        <f t="shared" si="41"/>
        <v>8.7192023273783335</v>
      </c>
    </row>
    <row r="849" spans="1:5" x14ac:dyDescent="0.25">
      <c r="A849" s="17">
        <v>40036</v>
      </c>
      <c r="B849">
        <v>1969.73</v>
      </c>
      <c r="C849">
        <f t="shared" si="39"/>
        <v>-1.1298839497249323E-2</v>
      </c>
      <c r="D849" s="18">
        <f t="shared" si="40"/>
        <v>1.3709636510057601E-4</v>
      </c>
      <c r="E849" s="18">
        <f t="shared" si="41"/>
        <v>7.9636291191293536</v>
      </c>
    </row>
    <row r="850" spans="1:5" x14ac:dyDescent="0.25">
      <c r="A850" s="17">
        <v>40037</v>
      </c>
      <c r="B850">
        <v>1998.72</v>
      </c>
      <c r="C850">
        <f t="shared" si="39"/>
        <v>1.471775319460028E-2</v>
      </c>
      <c r="D850" s="18">
        <f t="shared" si="40"/>
        <v>1.3785829819060351E-4</v>
      </c>
      <c r="E850" s="18">
        <f t="shared" si="41"/>
        <v>7.3180167573745534</v>
      </c>
    </row>
    <row r="851" spans="1:5" x14ac:dyDescent="0.25">
      <c r="A851" s="17">
        <v>40038</v>
      </c>
      <c r="B851">
        <v>2009.35</v>
      </c>
      <c r="C851">
        <f t="shared" si="39"/>
        <v>5.3184037784181288E-3</v>
      </c>
      <c r="D851" s="18">
        <f t="shared" si="40"/>
        <v>1.4587069400754955E-4</v>
      </c>
      <c r="E851" s="18">
        <f t="shared" si="41"/>
        <v>8.6388825056887644</v>
      </c>
    </row>
    <row r="852" spans="1:5" x14ac:dyDescent="0.25">
      <c r="A852" s="17">
        <v>40039</v>
      </c>
      <c r="B852">
        <v>1985.52</v>
      </c>
      <c r="C852">
        <f t="shared" si="39"/>
        <v>-1.1859556573021091E-2</v>
      </c>
      <c r="D852" s="18">
        <f t="shared" si="40"/>
        <v>1.3756560894007502E-4</v>
      </c>
      <c r="E852" s="18">
        <f t="shared" si="41"/>
        <v>7.8689950345665896</v>
      </c>
    </row>
    <row r="853" spans="1:5" x14ac:dyDescent="0.25">
      <c r="A853" s="17">
        <v>40042</v>
      </c>
      <c r="B853">
        <v>1930.84</v>
      </c>
      <c r="C853">
        <f t="shared" si="39"/>
        <v>-2.7539385148474992E-2</v>
      </c>
      <c r="D853" s="18">
        <f t="shared" si="40"/>
        <v>1.3935007075254803E-4</v>
      </c>
      <c r="E853" s="18">
        <f t="shared" si="41"/>
        <v>3.4359855999795759</v>
      </c>
    </row>
    <row r="854" spans="1:5" x14ac:dyDescent="0.25">
      <c r="A854" s="17">
        <v>40043</v>
      </c>
      <c r="B854">
        <v>1955.92</v>
      </c>
      <c r="C854">
        <f t="shared" si="39"/>
        <v>1.2989165337366201E-2</v>
      </c>
      <c r="D854" s="18">
        <f t="shared" si="40"/>
        <v>1.9184287070237029E-4</v>
      </c>
      <c r="E854" s="18">
        <f t="shared" si="41"/>
        <v>7.6793724166738366</v>
      </c>
    </row>
    <row r="855" spans="1:5" x14ac:dyDescent="0.25">
      <c r="A855" s="17">
        <v>40044</v>
      </c>
      <c r="B855">
        <v>1969.24</v>
      </c>
      <c r="C855">
        <f t="shared" si="39"/>
        <v>6.8100944823918852E-3</v>
      </c>
      <c r="D855" s="18">
        <f t="shared" si="40"/>
        <v>1.9049019789588111E-4</v>
      </c>
      <c r="E855" s="18">
        <f t="shared" si="41"/>
        <v>8.3224464423677809</v>
      </c>
    </row>
    <row r="856" spans="1:5" x14ac:dyDescent="0.25">
      <c r="A856" s="17">
        <v>40045</v>
      </c>
      <c r="B856">
        <v>1989.22</v>
      </c>
      <c r="C856">
        <f t="shared" si="39"/>
        <v>1.0146046190408492E-2</v>
      </c>
      <c r="D856" s="18">
        <f t="shared" si="40"/>
        <v>1.7919572505041792E-4</v>
      </c>
      <c r="E856" s="18">
        <f t="shared" si="41"/>
        <v>8.0525636705925088</v>
      </c>
    </row>
    <row r="857" spans="1:5" x14ac:dyDescent="0.25">
      <c r="A857" s="17">
        <v>40046</v>
      </c>
      <c r="B857">
        <v>2020.9</v>
      </c>
      <c r="C857">
        <f t="shared" si="39"/>
        <v>1.5925840279104403E-2</v>
      </c>
      <c r="D857" s="18">
        <f t="shared" si="40"/>
        <v>1.7369460803888027E-4</v>
      </c>
      <c r="E857" s="18">
        <f t="shared" si="41"/>
        <v>7.1979916503954389</v>
      </c>
    </row>
    <row r="858" spans="1:5" x14ac:dyDescent="0.25">
      <c r="A858" s="17">
        <v>40049</v>
      </c>
      <c r="B858">
        <v>2017.98</v>
      </c>
      <c r="C858">
        <f t="shared" si="39"/>
        <v>-1.444900786778204E-3</v>
      </c>
      <c r="D858" s="18">
        <f t="shared" si="40"/>
        <v>1.8115859574877131E-4</v>
      </c>
      <c r="E858" s="18">
        <f t="shared" si="41"/>
        <v>8.604613322969854</v>
      </c>
    </row>
    <row r="859" spans="1:5" x14ac:dyDescent="0.25">
      <c r="A859" s="17">
        <v>40050</v>
      </c>
      <c r="B859">
        <v>2024.23</v>
      </c>
      <c r="C859">
        <f t="shared" si="39"/>
        <v>3.0971565625030973E-3</v>
      </c>
      <c r="D859" s="18">
        <f t="shared" si="40"/>
        <v>1.6715271692029757E-4</v>
      </c>
      <c r="E859" s="18">
        <f t="shared" si="41"/>
        <v>8.6392157757580623</v>
      </c>
    </row>
    <row r="860" spans="1:5" x14ac:dyDescent="0.25">
      <c r="A860" s="17">
        <v>40051</v>
      </c>
      <c r="B860">
        <v>2024.43</v>
      </c>
      <c r="C860">
        <f t="shared" si="39"/>
        <v>9.8803001635212144E-5</v>
      </c>
      <c r="D860" s="18">
        <f t="shared" si="40"/>
        <v>1.5517117095358959E-4</v>
      </c>
      <c r="E860" s="18">
        <f t="shared" si="41"/>
        <v>8.770918810250544</v>
      </c>
    </row>
    <row r="861" spans="1:5" x14ac:dyDescent="0.25">
      <c r="A861" s="17">
        <v>40052</v>
      </c>
      <c r="B861">
        <v>2027.73</v>
      </c>
      <c r="C861">
        <f t="shared" si="39"/>
        <v>1.6300884693469047E-3</v>
      </c>
      <c r="D861" s="18">
        <f t="shared" si="40"/>
        <v>1.4360319061948093E-4</v>
      </c>
      <c r="E861" s="18">
        <f t="shared" si="41"/>
        <v>8.8299529963103822</v>
      </c>
    </row>
    <row r="862" spans="1:5" x14ac:dyDescent="0.25">
      <c r="A862" s="17">
        <v>40053</v>
      </c>
      <c r="B862">
        <v>2028.77</v>
      </c>
      <c r="C862">
        <f t="shared" si="39"/>
        <v>5.128887968319074E-4</v>
      </c>
      <c r="D862" s="18">
        <f t="shared" si="40"/>
        <v>1.334146810950712E-4</v>
      </c>
      <c r="E862" s="18">
        <f t="shared" si="41"/>
        <v>8.920076668423162</v>
      </c>
    </row>
    <row r="863" spans="1:5" x14ac:dyDescent="0.25">
      <c r="A863" s="17">
        <v>40056</v>
      </c>
      <c r="B863">
        <v>2009.06</v>
      </c>
      <c r="C863">
        <f t="shared" si="39"/>
        <v>-9.7152461836482375E-3</v>
      </c>
      <c r="D863" s="18">
        <f t="shared" si="40"/>
        <v>1.2405185850347235E-4</v>
      </c>
      <c r="E863" s="18">
        <f t="shared" si="41"/>
        <v>8.2339515806856465</v>
      </c>
    </row>
    <row r="864" spans="1:5" x14ac:dyDescent="0.25">
      <c r="A864" s="17">
        <v>40057</v>
      </c>
      <c r="B864">
        <v>1968.89</v>
      </c>
      <c r="C864">
        <f t="shared" si="39"/>
        <v>-1.9994425253601109E-2</v>
      </c>
      <c r="D864" s="18">
        <f t="shared" si="40"/>
        <v>1.2338223374189629E-4</v>
      </c>
      <c r="E864" s="18">
        <f t="shared" si="41"/>
        <v>5.7600726471430317</v>
      </c>
    </row>
    <row r="865" spans="1:5" x14ac:dyDescent="0.25">
      <c r="A865" s="17">
        <v>40058</v>
      </c>
      <c r="B865">
        <v>1967.07</v>
      </c>
      <c r="C865">
        <f t="shared" si="39"/>
        <v>-9.2437871084731179E-4</v>
      </c>
      <c r="D865" s="18">
        <f t="shared" si="40"/>
        <v>1.4793583091512455E-4</v>
      </c>
      <c r="E865" s="18">
        <f t="shared" si="41"/>
        <v>8.8129559623004088</v>
      </c>
    </row>
    <row r="866" spans="1:5" x14ac:dyDescent="0.25">
      <c r="A866" s="17">
        <v>40059</v>
      </c>
      <c r="B866">
        <v>1983.2</v>
      </c>
      <c r="C866">
        <f t="shared" si="39"/>
        <v>8.2000132176283051E-3</v>
      </c>
      <c r="D866" s="18">
        <f t="shared" si="40"/>
        <v>1.3716384098944233E-4</v>
      </c>
      <c r="E866" s="18">
        <f t="shared" si="41"/>
        <v>8.4041161866989835</v>
      </c>
    </row>
    <row r="867" spans="1:5" x14ac:dyDescent="0.25">
      <c r="A867" s="17">
        <v>40060</v>
      </c>
      <c r="B867">
        <v>2018.78</v>
      </c>
      <c r="C867">
        <f t="shared" si="39"/>
        <v>1.794070189592574E-2</v>
      </c>
      <c r="D867" s="18">
        <f t="shared" si="40"/>
        <v>1.3294172646923416E-4</v>
      </c>
      <c r="E867" s="18">
        <f t="shared" si="41"/>
        <v>6.504472814492523</v>
      </c>
    </row>
    <row r="868" spans="1:5" x14ac:dyDescent="0.25">
      <c r="A868" s="17">
        <v>40064</v>
      </c>
      <c r="B868">
        <v>2037.77</v>
      </c>
      <c r="C868">
        <f t="shared" si="39"/>
        <v>9.4066713559674709E-3</v>
      </c>
      <c r="D868" s="18">
        <f t="shared" si="40"/>
        <v>1.5011803482495417E-4</v>
      </c>
      <c r="E868" s="18">
        <f t="shared" si="41"/>
        <v>8.2146493968960321</v>
      </c>
    </row>
    <row r="869" spans="1:5" x14ac:dyDescent="0.25">
      <c r="A869" s="17">
        <v>40065</v>
      </c>
      <c r="B869">
        <v>2060.39</v>
      </c>
      <c r="C869">
        <f t="shared" si="39"/>
        <v>1.1100369521584816E-2</v>
      </c>
      <c r="D869" s="18">
        <f t="shared" si="40"/>
        <v>1.4634539014280983E-4</v>
      </c>
      <c r="E869" s="18">
        <f t="shared" si="41"/>
        <v>7.9875725790572112</v>
      </c>
    </row>
    <row r="870" spans="1:5" x14ac:dyDescent="0.25">
      <c r="A870" s="17">
        <v>40066</v>
      </c>
      <c r="B870">
        <v>2084.02</v>
      </c>
      <c r="C870">
        <f t="shared" si="39"/>
        <v>1.1468702527191508E-2</v>
      </c>
      <c r="D870" s="18">
        <f t="shared" si="40"/>
        <v>1.4581255068742642E-4</v>
      </c>
      <c r="E870" s="18">
        <f t="shared" si="41"/>
        <v>7.931132307819408</v>
      </c>
    </row>
    <row r="871" spans="1:5" x14ac:dyDescent="0.25">
      <c r="A871" s="17">
        <v>40067</v>
      </c>
      <c r="B871">
        <v>2080.9</v>
      </c>
      <c r="C871">
        <f t="shared" si="39"/>
        <v>-1.4971065536798548E-3</v>
      </c>
      <c r="D871" s="18">
        <f t="shared" si="40"/>
        <v>1.4601796869449874E-4</v>
      </c>
      <c r="E871" s="18">
        <f t="shared" si="41"/>
        <v>8.8164311978425971</v>
      </c>
    </row>
    <row r="872" spans="1:5" x14ac:dyDescent="0.25">
      <c r="A872" s="17">
        <v>40070</v>
      </c>
      <c r="B872">
        <v>2091.7800000000002</v>
      </c>
      <c r="C872">
        <f t="shared" si="39"/>
        <v>5.2285068960546436E-3</v>
      </c>
      <c r="D872" s="18">
        <f t="shared" si="40"/>
        <v>1.3555276623577087E-4</v>
      </c>
      <c r="E872" s="18">
        <f t="shared" si="41"/>
        <v>8.7044769337306835</v>
      </c>
    </row>
    <row r="873" spans="1:5" x14ac:dyDescent="0.25">
      <c r="A873" s="17">
        <v>40071</v>
      </c>
      <c r="B873">
        <v>2102.64</v>
      </c>
      <c r="C873">
        <f t="shared" si="39"/>
        <v>5.1917505665030122E-3</v>
      </c>
      <c r="D873" s="18">
        <f t="shared" si="40"/>
        <v>1.2820547271544938E-4</v>
      </c>
      <c r="E873" s="18">
        <f t="shared" si="41"/>
        <v>8.7516335536917484</v>
      </c>
    </row>
    <row r="874" spans="1:5" x14ac:dyDescent="0.25">
      <c r="A874" s="17">
        <v>40072</v>
      </c>
      <c r="B874">
        <v>2133.15</v>
      </c>
      <c r="C874">
        <f t="shared" si="39"/>
        <v>1.4510329871019394E-2</v>
      </c>
      <c r="D874" s="18">
        <f t="shared" si="40"/>
        <v>1.2156427802030319E-4</v>
      </c>
      <c r="E874" s="18">
        <f t="shared" si="41"/>
        <v>7.2830645727424823</v>
      </c>
    </row>
    <row r="875" spans="1:5" x14ac:dyDescent="0.25">
      <c r="A875" s="17">
        <v>40073</v>
      </c>
      <c r="B875">
        <v>2126.75</v>
      </c>
      <c r="C875">
        <f t="shared" si="39"/>
        <v>-3.0002578346577085E-3</v>
      </c>
      <c r="D875" s="18">
        <f t="shared" si="40"/>
        <v>1.3071315600136232E-4</v>
      </c>
      <c r="E875" s="18">
        <f t="shared" si="41"/>
        <v>8.8736403946629405</v>
      </c>
    </row>
    <row r="876" spans="1:5" x14ac:dyDescent="0.25">
      <c r="A876" s="17">
        <v>40074</v>
      </c>
      <c r="B876">
        <v>2132.86</v>
      </c>
      <c r="C876">
        <f t="shared" si="39"/>
        <v>2.87292817679564E-3</v>
      </c>
      <c r="D876" s="18">
        <f t="shared" si="40"/>
        <v>1.2234137560935041E-4</v>
      </c>
      <c r="E876" s="18">
        <f t="shared" si="41"/>
        <v>8.9412306245874902</v>
      </c>
    </row>
    <row r="877" spans="1:5" x14ac:dyDescent="0.25">
      <c r="A877" s="17">
        <v>40077</v>
      </c>
      <c r="B877">
        <v>2138.04</v>
      </c>
      <c r="C877">
        <f t="shared" si="39"/>
        <v>2.4286638597938149E-3</v>
      </c>
      <c r="D877" s="18">
        <f t="shared" si="40"/>
        <v>1.1474849840898495E-4</v>
      </c>
      <c r="E877" s="18">
        <f t="shared" si="41"/>
        <v>9.0213648726036197</v>
      </c>
    </row>
    <row r="878" spans="1:5" x14ac:dyDescent="0.25">
      <c r="A878" s="17">
        <v>40078</v>
      </c>
      <c r="B878">
        <v>2146.3000000000002</v>
      </c>
      <c r="C878">
        <f t="shared" si="39"/>
        <v>3.863351480795597E-3</v>
      </c>
      <c r="D878" s="18">
        <f t="shared" si="40"/>
        <v>1.0772391177891832E-4</v>
      </c>
      <c r="E878" s="18">
        <f t="shared" si="41"/>
        <v>8.9973858508929201</v>
      </c>
    </row>
    <row r="879" spans="1:5" x14ac:dyDescent="0.25">
      <c r="A879" s="17">
        <v>40079</v>
      </c>
      <c r="B879">
        <v>2131.42</v>
      </c>
      <c r="C879">
        <f t="shared" si="39"/>
        <v>-6.9328612030005628E-3</v>
      </c>
      <c r="D879" s="18">
        <f t="shared" si="40"/>
        <v>1.0214816270931146E-4</v>
      </c>
      <c r="E879" s="18">
        <f t="shared" si="41"/>
        <v>8.7185484944838443</v>
      </c>
    </row>
    <row r="880" spans="1:5" x14ac:dyDescent="0.25">
      <c r="A880" s="17">
        <v>40080</v>
      </c>
      <c r="B880">
        <v>2107.61</v>
      </c>
      <c r="C880">
        <f t="shared" si="39"/>
        <v>-1.1170956451567474E-2</v>
      </c>
      <c r="D880" s="18">
        <f t="shared" si="40"/>
        <v>9.9861971250590504E-5</v>
      </c>
      <c r="E880" s="18">
        <f t="shared" si="41"/>
        <v>7.9620940872704065</v>
      </c>
    </row>
    <row r="881" spans="1:5" x14ac:dyDescent="0.25">
      <c r="A881" s="17">
        <v>40081</v>
      </c>
      <c r="B881">
        <v>2090.92</v>
      </c>
      <c r="C881">
        <f t="shared" si="39"/>
        <v>-7.9189223812754991E-3</v>
      </c>
      <c r="D881" s="18">
        <f t="shared" si="40"/>
        <v>1.0412543815097215E-4</v>
      </c>
      <c r="E881" s="18">
        <f t="shared" si="41"/>
        <v>8.5676662994442161</v>
      </c>
    </row>
    <row r="882" spans="1:5" x14ac:dyDescent="0.25">
      <c r="A882" s="17">
        <v>40084</v>
      </c>
      <c r="B882">
        <v>2130.7399999999998</v>
      </c>
      <c r="C882">
        <f t="shared" si="39"/>
        <v>1.904424846479048E-2</v>
      </c>
      <c r="D882" s="18">
        <f t="shared" si="40"/>
        <v>1.0284706780744001E-4</v>
      </c>
      <c r="E882" s="18">
        <f t="shared" si="41"/>
        <v>5.6558334237521697</v>
      </c>
    </row>
    <row r="883" spans="1:5" x14ac:dyDescent="0.25">
      <c r="A883" s="17">
        <v>40085</v>
      </c>
      <c r="B883">
        <v>2124.04</v>
      </c>
      <c r="C883">
        <f t="shared" si="39"/>
        <v>-3.1444474689543626E-3</v>
      </c>
      <c r="D883" s="18">
        <f t="shared" si="40"/>
        <v>1.2640682385565215E-4</v>
      </c>
      <c r="E883" s="18">
        <f t="shared" si="41"/>
        <v>8.8977850272479753</v>
      </c>
    </row>
    <row r="884" spans="1:5" x14ac:dyDescent="0.25">
      <c r="A884" s="17">
        <v>40086</v>
      </c>
      <c r="B884">
        <v>2122.42</v>
      </c>
      <c r="C884">
        <f t="shared" si="39"/>
        <v>-7.6269750098863058E-4</v>
      </c>
      <c r="D884" s="18">
        <f t="shared" si="40"/>
        <v>1.1854037042321302E-4</v>
      </c>
      <c r="E884" s="18">
        <f t="shared" si="41"/>
        <v>9.0353497246610317</v>
      </c>
    </row>
    <row r="885" spans="1:5" x14ac:dyDescent="0.25">
      <c r="A885" s="17">
        <v>40087</v>
      </c>
      <c r="B885">
        <v>2057.48</v>
      </c>
      <c r="C885">
        <f t="shared" si="39"/>
        <v>-3.0597148537989678E-2</v>
      </c>
      <c r="D885" s="18">
        <f t="shared" si="40"/>
        <v>1.106971371175089E-4</v>
      </c>
      <c r="E885" s="18">
        <f t="shared" si="41"/>
        <v>0.65153362298451967</v>
      </c>
    </row>
    <row r="886" spans="1:5" x14ac:dyDescent="0.25">
      <c r="A886" s="17">
        <v>40088</v>
      </c>
      <c r="B886">
        <v>2048.11</v>
      </c>
      <c r="C886">
        <f t="shared" si="39"/>
        <v>-4.5541147423060688E-3</v>
      </c>
      <c r="D886" s="18">
        <f t="shared" si="40"/>
        <v>1.8070988920396809E-4</v>
      </c>
      <c r="E886" s="18">
        <f t="shared" si="41"/>
        <v>8.5038482594158857</v>
      </c>
    </row>
    <row r="887" spans="1:5" x14ac:dyDescent="0.25">
      <c r="A887" s="17">
        <v>40091</v>
      </c>
      <c r="B887">
        <v>2068.15</v>
      </c>
      <c r="C887">
        <f t="shared" si="39"/>
        <v>9.7846307083115473E-3</v>
      </c>
      <c r="D887" s="18">
        <f t="shared" si="40"/>
        <v>1.6828549994885798E-4</v>
      </c>
      <c r="E887" s="18">
        <f t="shared" si="41"/>
        <v>8.1209404328817172</v>
      </c>
    </row>
    <row r="888" spans="1:5" x14ac:dyDescent="0.25">
      <c r="A888" s="17">
        <v>40092</v>
      </c>
      <c r="B888">
        <v>2103.5700000000002</v>
      </c>
      <c r="C888">
        <f t="shared" si="39"/>
        <v>1.712641732949741E-2</v>
      </c>
      <c r="D888" s="18">
        <f t="shared" si="40"/>
        <v>1.6328638611548906E-4</v>
      </c>
      <c r="E888" s="18">
        <f t="shared" si="41"/>
        <v>6.9236875656472741</v>
      </c>
    </row>
    <row r="889" spans="1:5" x14ac:dyDescent="0.25">
      <c r="A889" s="17">
        <v>40093</v>
      </c>
      <c r="B889">
        <v>2110.33</v>
      </c>
      <c r="C889">
        <f t="shared" si="39"/>
        <v>3.2135845253544039E-3</v>
      </c>
      <c r="D889" s="18">
        <f t="shared" si="40"/>
        <v>1.7506404113756658E-4</v>
      </c>
      <c r="E889" s="18">
        <f t="shared" si="41"/>
        <v>8.5913681434598193</v>
      </c>
    </row>
    <row r="890" spans="1:5" x14ac:dyDescent="0.25">
      <c r="A890" s="17">
        <v>40094</v>
      </c>
      <c r="B890">
        <v>2123.9299999999998</v>
      </c>
      <c r="C890">
        <f t="shared" si="39"/>
        <v>6.4444897243558638E-3</v>
      </c>
      <c r="D890" s="18">
        <f t="shared" si="40"/>
        <v>1.6234874277215518E-4</v>
      </c>
      <c r="E890" s="18">
        <f t="shared" si="41"/>
        <v>8.469947545747802</v>
      </c>
    </row>
    <row r="891" spans="1:5" x14ac:dyDescent="0.25">
      <c r="A891" s="17">
        <v>40095</v>
      </c>
      <c r="B891">
        <v>2139.2800000000002</v>
      </c>
      <c r="C891">
        <f t="shared" si="39"/>
        <v>7.2271685036702548E-3</v>
      </c>
      <c r="D891" s="18">
        <f t="shared" si="40"/>
        <v>1.5348042172743764E-4</v>
      </c>
      <c r="E891" s="18">
        <f t="shared" si="41"/>
        <v>8.4416207539721952</v>
      </c>
    </row>
    <row r="892" spans="1:5" x14ac:dyDescent="0.25">
      <c r="A892" s="17">
        <v>40098</v>
      </c>
      <c r="B892">
        <v>2139.14</v>
      </c>
      <c r="C892">
        <f t="shared" si="39"/>
        <v>-6.5442578811715816E-5</v>
      </c>
      <c r="D892" s="18">
        <f t="shared" si="40"/>
        <v>1.463838906254906E-4</v>
      </c>
      <c r="E892" s="18">
        <f t="shared" si="41"/>
        <v>8.8292487423554693</v>
      </c>
    </row>
    <row r="893" spans="1:5" x14ac:dyDescent="0.25">
      <c r="A893" s="17">
        <v>40099</v>
      </c>
      <c r="B893">
        <v>2139.89</v>
      </c>
      <c r="C893">
        <f t="shared" si="39"/>
        <v>3.5060818833736922E-4</v>
      </c>
      <c r="D893" s="18">
        <f t="shared" si="40"/>
        <v>1.3569767832278412E-4</v>
      </c>
      <c r="E893" s="18">
        <f t="shared" si="41"/>
        <v>8.9041752180370963</v>
      </c>
    </row>
    <row r="894" spans="1:5" x14ac:dyDescent="0.25">
      <c r="A894" s="17">
        <v>40100</v>
      </c>
      <c r="B894">
        <v>2172.23</v>
      </c>
      <c r="C894">
        <f t="shared" si="39"/>
        <v>1.511292636537399E-2</v>
      </c>
      <c r="D894" s="18">
        <f t="shared" si="40"/>
        <v>1.2609410609314034E-4</v>
      </c>
      <c r="E894" s="18">
        <f t="shared" si="41"/>
        <v>7.1671321809088155</v>
      </c>
    </row>
    <row r="895" spans="1:5" x14ac:dyDescent="0.25">
      <c r="A895" s="17">
        <v>40101</v>
      </c>
      <c r="B895">
        <v>2173.29</v>
      </c>
      <c r="C895">
        <f t="shared" si="39"/>
        <v>4.8797779240685628E-4</v>
      </c>
      <c r="D895" s="18">
        <f t="shared" si="40"/>
        <v>1.3625863227226985E-4</v>
      </c>
      <c r="E895" s="18">
        <f t="shared" si="41"/>
        <v>8.8992081942252703</v>
      </c>
    </row>
    <row r="896" spans="1:5" x14ac:dyDescent="0.25">
      <c r="A896" s="17">
        <v>40102</v>
      </c>
      <c r="B896">
        <v>2156.8000000000002</v>
      </c>
      <c r="C896">
        <f t="shared" si="39"/>
        <v>-7.5875745988799384E-3</v>
      </c>
      <c r="D896" s="18">
        <f t="shared" si="40"/>
        <v>1.2660823083583301E-4</v>
      </c>
      <c r="E896" s="18">
        <f t="shared" si="41"/>
        <v>8.5196930866696885</v>
      </c>
    </row>
    <row r="897" spans="1:5" x14ac:dyDescent="0.25">
      <c r="A897" s="17">
        <v>40105</v>
      </c>
      <c r="B897">
        <v>2176.3200000000002</v>
      </c>
      <c r="C897">
        <f t="shared" si="39"/>
        <v>9.0504451038575569E-3</v>
      </c>
      <c r="D897" s="18">
        <f t="shared" si="40"/>
        <v>1.2264941205512487E-4</v>
      </c>
      <c r="E897" s="18">
        <f t="shared" si="41"/>
        <v>8.3383375378790223</v>
      </c>
    </row>
    <row r="898" spans="1:5" x14ac:dyDescent="0.25">
      <c r="A898" s="17">
        <v>40106</v>
      </c>
      <c r="B898">
        <v>2163.4699999999998</v>
      </c>
      <c r="C898">
        <f t="shared" si="39"/>
        <v>-5.9044625790326622E-3</v>
      </c>
      <c r="D898" s="18">
        <f t="shared" si="40"/>
        <v>1.2109294803251829E-4</v>
      </c>
      <c r="E898" s="18">
        <f t="shared" si="41"/>
        <v>8.7310519880253601</v>
      </c>
    </row>
    <row r="899" spans="1:5" x14ac:dyDescent="0.25">
      <c r="A899" s="17">
        <v>40107</v>
      </c>
      <c r="B899">
        <v>2150.73</v>
      </c>
      <c r="C899">
        <f t="shared" si="39"/>
        <v>-5.8886880797976316E-3</v>
      </c>
      <c r="D899" s="18">
        <f t="shared" si="40"/>
        <v>1.1581727119871334E-4</v>
      </c>
      <c r="E899" s="18">
        <f t="shared" si="41"/>
        <v>8.7640886001438858</v>
      </c>
    </row>
    <row r="900" spans="1:5" x14ac:dyDescent="0.25">
      <c r="A900" s="17">
        <v>40108</v>
      </c>
      <c r="B900">
        <v>2165.29</v>
      </c>
      <c r="C900">
        <f t="shared" si="39"/>
        <v>6.7697944418871475E-3</v>
      </c>
      <c r="D900" s="18">
        <f t="shared" si="40"/>
        <v>1.1105593422390981E-4</v>
      </c>
      <c r="E900" s="18">
        <f t="shared" si="41"/>
        <v>8.6928005889918385</v>
      </c>
    </row>
    <row r="901" spans="1:5" x14ac:dyDescent="0.25">
      <c r="A901" s="17">
        <v>40109</v>
      </c>
      <c r="B901">
        <v>2154.4699999999998</v>
      </c>
      <c r="C901">
        <f t="shared" si="39"/>
        <v>-4.9970211842294398E-3</v>
      </c>
      <c r="D901" s="18">
        <f t="shared" si="40"/>
        <v>1.0769136810597186E-4</v>
      </c>
      <c r="E901" s="18">
        <f t="shared" si="41"/>
        <v>8.9043727663852632</v>
      </c>
    </row>
    <row r="902" spans="1:5" x14ac:dyDescent="0.25">
      <c r="A902" s="17">
        <v>40112</v>
      </c>
      <c r="B902">
        <v>2141.85</v>
      </c>
      <c r="C902">
        <f t="shared" ref="C902:C965" si="42">(B902-B901)/B901</f>
        <v>-5.8575891054411956E-3</v>
      </c>
      <c r="D902" s="18">
        <f t="shared" ref="D902:D965" si="43">$H$5+C901*C901*$H$6+D901*$H$7</f>
        <v>1.0294630196401556E-4</v>
      </c>
      <c r="E902" s="18">
        <f t="shared" ref="E902:E965" si="44">-LN(D902)-C902*C902/D902</f>
        <v>8.8480093823074704</v>
      </c>
    </row>
    <row r="903" spans="1:5" x14ac:dyDescent="0.25">
      <c r="A903" s="17">
        <v>40113</v>
      </c>
      <c r="B903">
        <v>2116.09</v>
      </c>
      <c r="C903">
        <f t="shared" si="42"/>
        <v>-1.2026986016761101E-2</v>
      </c>
      <c r="D903" s="18">
        <f t="shared" si="43"/>
        <v>9.9447085136234541E-5</v>
      </c>
      <c r="E903" s="18">
        <f t="shared" si="44"/>
        <v>7.7613586448045364</v>
      </c>
    </row>
    <row r="904" spans="1:5" x14ac:dyDescent="0.25">
      <c r="A904" s="17">
        <v>40114</v>
      </c>
      <c r="B904">
        <v>2059.61</v>
      </c>
      <c r="C904">
        <f t="shared" si="42"/>
        <v>-2.6690736216323507E-2</v>
      </c>
      <c r="D904" s="18">
        <f t="shared" si="43"/>
        <v>1.0538797994912895E-4</v>
      </c>
      <c r="E904" s="18">
        <f t="shared" si="44"/>
        <v>2.3981214374345541</v>
      </c>
    </row>
    <row r="905" spans="1:5" x14ac:dyDescent="0.25">
      <c r="A905" s="17">
        <v>40115</v>
      </c>
      <c r="B905">
        <v>2097.5500000000002</v>
      </c>
      <c r="C905">
        <f t="shared" si="42"/>
        <v>1.8420963192060658E-2</v>
      </c>
      <c r="D905" s="18">
        <f t="shared" si="43"/>
        <v>1.5749948227421334E-4</v>
      </c>
      <c r="E905" s="18">
        <f t="shared" si="44"/>
        <v>6.6015931464645607</v>
      </c>
    </row>
    <row r="906" spans="1:5" x14ac:dyDescent="0.25">
      <c r="A906" s="17">
        <v>40116</v>
      </c>
      <c r="B906">
        <v>2045.11</v>
      </c>
      <c r="C906">
        <f t="shared" si="42"/>
        <v>-2.5000595933350946E-2</v>
      </c>
      <c r="D906" s="18">
        <f t="shared" si="43"/>
        <v>1.7364874679959906E-4</v>
      </c>
      <c r="E906" s="18">
        <f t="shared" si="44"/>
        <v>5.0590846464595192</v>
      </c>
    </row>
    <row r="907" spans="1:5" x14ac:dyDescent="0.25">
      <c r="A907" s="17">
        <v>40119</v>
      </c>
      <c r="B907">
        <v>2049.1999999999998</v>
      </c>
      <c r="C907">
        <f t="shared" si="42"/>
        <v>1.9998924263242165E-3</v>
      </c>
      <c r="D907" s="18">
        <f t="shared" si="43"/>
        <v>2.1171047929793271E-4</v>
      </c>
      <c r="E907" s="18">
        <f t="shared" si="44"/>
        <v>8.4413991857575681</v>
      </c>
    </row>
    <row r="908" spans="1:5" x14ac:dyDescent="0.25">
      <c r="A908" s="17">
        <v>40120</v>
      </c>
      <c r="B908">
        <v>2057.3200000000002</v>
      </c>
      <c r="C908">
        <f t="shared" si="42"/>
        <v>3.9625219597893549E-3</v>
      </c>
      <c r="D908" s="18">
        <f t="shared" si="43"/>
        <v>1.9479475670090271E-4</v>
      </c>
      <c r="E908" s="18">
        <f t="shared" si="44"/>
        <v>8.4629583189515198</v>
      </c>
    </row>
    <row r="909" spans="1:5" x14ac:dyDescent="0.25">
      <c r="A909" s="17">
        <v>40121</v>
      </c>
      <c r="B909">
        <v>2055.52</v>
      </c>
      <c r="C909">
        <f t="shared" si="42"/>
        <v>-8.749246592655405E-4</v>
      </c>
      <c r="D909" s="18">
        <f t="shared" si="43"/>
        <v>1.8054125768678773E-4</v>
      </c>
      <c r="E909" s="18">
        <f t="shared" si="44"/>
        <v>8.6153112416900424</v>
      </c>
    </row>
    <row r="910" spans="1:5" x14ac:dyDescent="0.25">
      <c r="A910" s="17">
        <v>40122</v>
      </c>
      <c r="B910">
        <v>2105.3200000000002</v>
      </c>
      <c r="C910">
        <f t="shared" si="42"/>
        <v>2.4227446096364999E-2</v>
      </c>
      <c r="D910" s="18">
        <f t="shared" si="43"/>
        <v>1.6648844056915186E-4</v>
      </c>
      <c r="E910" s="18">
        <f t="shared" si="44"/>
        <v>5.1749997033435093</v>
      </c>
    </row>
    <row r="911" spans="1:5" x14ac:dyDescent="0.25">
      <c r="A911" s="17">
        <v>40123</v>
      </c>
      <c r="B911">
        <v>2112.44</v>
      </c>
      <c r="C911">
        <f t="shared" si="42"/>
        <v>3.3819086884653593E-3</v>
      </c>
      <c r="D911" s="18">
        <f t="shared" si="43"/>
        <v>2.0213387624160492E-4</v>
      </c>
      <c r="E911" s="18">
        <f t="shared" si="44"/>
        <v>8.4499974982934631</v>
      </c>
    </row>
    <row r="912" spans="1:5" x14ac:dyDescent="0.25">
      <c r="A912" s="17">
        <v>40126</v>
      </c>
      <c r="B912">
        <v>2154.06</v>
      </c>
      <c r="C912">
        <f t="shared" si="42"/>
        <v>1.9702334740868327E-2</v>
      </c>
      <c r="D912" s="18">
        <f t="shared" si="43"/>
        <v>1.8679228802472554E-4</v>
      </c>
      <c r="E912" s="18">
        <f t="shared" si="44"/>
        <v>6.5073654543767407</v>
      </c>
    </row>
    <row r="913" spans="1:5" x14ac:dyDescent="0.25">
      <c r="A913" s="17">
        <v>40127</v>
      </c>
      <c r="B913">
        <v>2151.08</v>
      </c>
      <c r="C913">
        <f t="shared" si="42"/>
        <v>-1.3834340733312992E-3</v>
      </c>
      <c r="D913" s="18">
        <f t="shared" si="43"/>
        <v>2.0402456632487366E-4</v>
      </c>
      <c r="E913" s="18">
        <f t="shared" si="44"/>
        <v>8.4878894649428211</v>
      </c>
    </row>
    <row r="914" spans="1:5" x14ac:dyDescent="0.25">
      <c r="A914" s="17">
        <v>40128</v>
      </c>
      <c r="B914">
        <v>2166.9</v>
      </c>
      <c r="C914">
        <f t="shared" si="42"/>
        <v>7.3544452089183872E-3</v>
      </c>
      <c r="D914" s="18">
        <f t="shared" si="43"/>
        <v>1.8770868494657523E-4</v>
      </c>
      <c r="E914" s="18">
        <f t="shared" si="44"/>
        <v>8.292471440011262</v>
      </c>
    </row>
    <row r="915" spans="1:5" x14ac:dyDescent="0.25">
      <c r="A915" s="17">
        <v>40129</v>
      </c>
      <c r="B915">
        <v>2149.02</v>
      </c>
      <c r="C915">
        <f t="shared" si="42"/>
        <v>-8.2514190779455019E-3</v>
      </c>
      <c r="D915" s="18">
        <f t="shared" si="43"/>
        <v>1.7732860415314736E-4</v>
      </c>
      <c r="E915" s="18">
        <f t="shared" si="44"/>
        <v>8.2535526467192177</v>
      </c>
    </row>
    <row r="916" spans="1:5" x14ac:dyDescent="0.25">
      <c r="A916" s="17">
        <v>40130</v>
      </c>
      <c r="B916">
        <v>2167.88</v>
      </c>
      <c r="C916">
        <f t="shared" si="42"/>
        <v>8.7760932890341304E-3</v>
      </c>
      <c r="D916" s="18">
        <f t="shared" si="43"/>
        <v>1.6914371802756331E-4</v>
      </c>
      <c r="E916" s="18">
        <f t="shared" si="44"/>
        <v>8.229410492869917</v>
      </c>
    </row>
    <row r="917" spans="1:5" x14ac:dyDescent="0.25">
      <c r="A917" s="17">
        <v>40133</v>
      </c>
      <c r="B917">
        <v>2197.85</v>
      </c>
      <c r="C917">
        <f t="shared" si="42"/>
        <v>1.3824565935383785E-2</v>
      </c>
      <c r="D917" s="18">
        <f t="shared" si="43"/>
        <v>1.6251648490642765E-4</v>
      </c>
      <c r="E917" s="18">
        <f t="shared" si="44"/>
        <v>7.5487358103512303</v>
      </c>
    </row>
    <row r="918" spans="1:5" x14ac:dyDescent="0.25">
      <c r="A918" s="17">
        <v>40134</v>
      </c>
      <c r="B918">
        <v>2203.7800000000002</v>
      </c>
      <c r="C918">
        <f t="shared" si="42"/>
        <v>2.6980913165139983E-3</v>
      </c>
      <c r="D918" s="18">
        <f t="shared" si="43"/>
        <v>1.6595327615588821E-4</v>
      </c>
      <c r="E918" s="18">
        <f t="shared" si="44"/>
        <v>8.6599383363747613</v>
      </c>
    </row>
    <row r="919" spans="1:5" x14ac:dyDescent="0.25">
      <c r="A919" s="17">
        <v>40135</v>
      </c>
      <c r="B919">
        <v>2193.14</v>
      </c>
      <c r="C919">
        <f t="shared" si="42"/>
        <v>-4.828068137473036E-3</v>
      </c>
      <c r="D919" s="18">
        <f t="shared" si="43"/>
        <v>1.5390164813382912E-4</v>
      </c>
      <c r="E919" s="18">
        <f t="shared" si="44"/>
        <v>8.6277348697150096</v>
      </c>
    </row>
    <row r="920" spans="1:5" x14ac:dyDescent="0.25">
      <c r="A920" s="17">
        <v>40136</v>
      </c>
      <c r="B920">
        <v>2156.8200000000002</v>
      </c>
      <c r="C920">
        <f t="shared" si="42"/>
        <v>-1.6560730277136757E-2</v>
      </c>
      <c r="D920" s="18">
        <f t="shared" si="43"/>
        <v>1.4438045628002643E-4</v>
      </c>
      <c r="E920" s="18">
        <f t="shared" si="44"/>
        <v>6.9435094358821701</v>
      </c>
    </row>
    <row r="921" spans="1:5" x14ac:dyDescent="0.25">
      <c r="A921" s="17">
        <v>40137</v>
      </c>
      <c r="B921">
        <v>2146.04</v>
      </c>
      <c r="C921">
        <f t="shared" si="42"/>
        <v>-4.9980990532358747E-3</v>
      </c>
      <c r="D921" s="18">
        <f t="shared" si="43"/>
        <v>1.5648648338327214E-4</v>
      </c>
      <c r="E921" s="18">
        <f t="shared" si="44"/>
        <v>8.6029041665508164</v>
      </c>
    </row>
    <row r="922" spans="1:5" x14ac:dyDescent="0.25">
      <c r="A922" s="17">
        <v>40140</v>
      </c>
      <c r="B922">
        <v>2176.0100000000002</v>
      </c>
      <c r="C922">
        <f t="shared" si="42"/>
        <v>1.3965256938361007E-2</v>
      </c>
      <c r="D922" s="18">
        <f t="shared" si="43"/>
        <v>1.4684340597187178E-4</v>
      </c>
      <c r="E922" s="18">
        <f t="shared" si="44"/>
        <v>7.4980051654758917</v>
      </c>
    </row>
    <row r="923" spans="1:5" x14ac:dyDescent="0.25">
      <c r="A923" s="17">
        <v>40141</v>
      </c>
      <c r="B923">
        <v>2169.1799999999998</v>
      </c>
      <c r="C923">
        <f t="shared" si="42"/>
        <v>-3.1387723402008178E-3</v>
      </c>
      <c r="D923" s="18">
        <f t="shared" si="43"/>
        <v>1.5217579268878104E-4</v>
      </c>
      <c r="E923" s="18">
        <f t="shared" si="44"/>
        <v>8.7257339709245638</v>
      </c>
    </row>
    <row r="924" spans="1:5" x14ac:dyDescent="0.25">
      <c r="A924" s="17">
        <v>40142</v>
      </c>
      <c r="B924">
        <v>2176.0500000000002</v>
      </c>
      <c r="C924">
        <f t="shared" si="42"/>
        <v>3.1670954001052683E-3</v>
      </c>
      <c r="D924" s="18">
        <f t="shared" si="43"/>
        <v>1.417192666302648E-4</v>
      </c>
      <c r="E924" s="18">
        <f t="shared" si="44"/>
        <v>8.790885249970998</v>
      </c>
    </row>
    <row r="925" spans="1:5" x14ac:dyDescent="0.25">
      <c r="A925" s="17">
        <v>40144</v>
      </c>
      <c r="B925">
        <v>2138.44</v>
      </c>
      <c r="C925">
        <f t="shared" si="42"/>
        <v>-1.7283610211162485E-2</v>
      </c>
      <c r="D925" s="18">
        <f t="shared" si="43"/>
        <v>1.323272596938994E-4</v>
      </c>
      <c r="E925" s="18">
        <f t="shared" si="44"/>
        <v>6.6727748344369413</v>
      </c>
    </row>
    <row r="926" spans="1:5" x14ac:dyDescent="0.25">
      <c r="A926" s="17">
        <v>40147</v>
      </c>
      <c r="B926">
        <v>2144.6</v>
      </c>
      <c r="C926">
        <f t="shared" si="42"/>
        <v>2.8806045528515433E-3</v>
      </c>
      <c r="D926" s="18">
        <f t="shared" si="43"/>
        <v>1.4765868479050211E-4</v>
      </c>
      <c r="E926" s="18">
        <f t="shared" si="44"/>
        <v>8.7644107579607908</v>
      </c>
    </row>
    <row r="927" spans="1:5" x14ac:dyDescent="0.25">
      <c r="A927" s="17">
        <v>40148</v>
      </c>
      <c r="B927">
        <v>2175.81</v>
      </c>
      <c r="C927">
        <f t="shared" si="42"/>
        <v>1.455283036463678E-2</v>
      </c>
      <c r="D927" s="18">
        <f t="shared" si="43"/>
        <v>1.3752765575867119E-4</v>
      </c>
      <c r="E927" s="18">
        <f t="shared" si="44"/>
        <v>7.3517416497054668</v>
      </c>
    </row>
    <row r="928" spans="1:5" x14ac:dyDescent="0.25">
      <c r="A928" s="17">
        <v>40149</v>
      </c>
      <c r="B928">
        <v>2185.0300000000002</v>
      </c>
      <c r="C928">
        <f t="shared" si="42"/>
        <v>4.2375023554447559E-3</v>
      </c>
      <c r="D928" s="18">
        <f t="shared" si="43"/>
        <v>1.451756005182333E-4</v>
      </c>
      <c r="E928" s="18">
        <f t="shared" si="44"/>
        <v>8.7138788784766934</v>
      </c>
    </row>
    <row r="929" spans="1:5" x14ac:dyDescent="0.25">
      <c r="A929" s="17">
        <v>40150</v>
      </c>
      <c r="B929">
        <v>2173.14</v>
      </c>
      <c r="C929">
        <f t="shared" si="42"/>
        <v>-5.4415728845829698E-3</v>
      </c>
      <c r="D929" s="18">
        <f t="shared" si="43"/>
        <v>1.3608947026656507E-4</v>
      </c>
      <c r="E929" s="18">
        <f t="shared" si="44"/>
        <v>8.6846153110154738</v>
      </c>
    </row>
    <row r="930" spans="1:5" x14ac:dyDescent="0.25">
      <c r="A930" s="17">
        <v>40151</v>
      </c>
      <c r="B930">
        <v>2194.35</v>
      </c>
      <c r="C930">
        <f t="shared" si="42"/>
        <v>9.760070681134228E-3</v>
      </c>
      <c r="D930" s="18">
        <f t="shared" si="43"/>
        <v>1.2887556257357077E-4</v>
      </c>
      <c r="E930" s="18">
        <f t="shared" si="44"/>
        <v>8.217508535555984</v>
      </c>
    </row>
    <row r="931" spans="1:5" x14ac:dyDescent="0.25">
      <c r="A931" s="17">
        <v>40154</v>
      </c>
      <c r="B931">
        <v>2189.61</v>
      </c>
      <c r="C931">
        <f t="shared" si="42"/>
        <v>-2.1600929660262865E-3</v>
      </c>
      <c r="D931" s="18">
        <f t="shared" si="43"/>
        <v>1.2779356017535837E-4</v>
      </c>
      <c r="E931" s="18">
        <f t="shared" si="44"/>
        <v>8.9285823824839508</v>
      </c>
    </row>
    <row r="932" spans="1:5" x14ac:dyDescent="0.25">
      <c r="A932" s="17">
        <v>40155</v>
      </c>
      <c r="B932">
        <v>2172.9899999999998</v>
      </c>
      <c r="C932">
        <f t="shared" si="42"/>
        <v>-7.5903928096785929E-3</v>
      </c>
      <c r="D932" s="18">
        <f t="shared" si="43"/>
        <v>1.1935776723509336E-4</v>
      </c>
      <c r="E932" s="18">
        <f t="shared" si="44"/>
        <v>8.5506845517338803</v>
      </c>
    </row>
    <row r="933" spans="1:5" x14ac:dyDescent="0.25">
      <c r="A933" s="17">
        <v>40156</v>
      </c>
      <c r="B933">
        <v>2183.73</v>
      </c>
      <c r="C933">
        <f t="shared" si="42"/>
        <v>4.9424985848992575E-3</v>
      </c>
      <c r="D933" s="18">
        <f t="shared" si="43"/>
        <v>1.1613039903865028E-4</v>
      </c>
      <c r="E933" s="18">
        <f t="shared" si="44"/>
        <v>8.8504446053953831</v>
      </c>
    </row>
    <row r="934" spans="1:5" x14ac:dyDescent="0.25">
      <c r="A934" s="17">
        <v>40157</v>
      </c>
      <c r="B934">
        <v>2190.86</v>
      </c>
      <c r="C934">
        <f t="shared" si="42"/>
        <v>3.2650556616432018E-3</v>
      </c>
      <c r="D934" s="18">
        <f t="shared" si="43"/>
        <v>1.1049343651952974E-4</v>
      </c>
      <c r="E934" s="18">
        <f t="shared" si="44"/>
        <v>9.0140727921774015</v>
      </c>
    </row>
    <row r="935" spans="1:5" x14ac:dyDescent="0.25">
      <c r="A935" s="17">
        <v>40158</v>
      </c>
      <c r="B935">
        <v>2190.31</v>
      </c>
      <c r="C935">
        <f t="shared" si="42"/>
        <v>-2.5104296942761375E-4</v>
      </c>
      <c r="D935" s="18">
        <f t="shared" si="43"/>
        <v>1.0428832205026848E-4</v>
      </c>
      <c r="E935" s="18">
        <f t="shared" si="44"/>
        <v>9.1677468563020295</v>
      </c>
    </row>
    <row r="936" spans="1:5" x14ac:dyDescent="0.25">
      <c r="A936" s="17">
        <v>40161</v>
      </c>
      <c r="B936">
        <v>2212.1</v>
      </c>
      <c r="C936">
        <f t="shared" si="42"/>
        <v>9.9483634736635285E-3</v>
      </c>
      <c r="D936" s="18">
        <f t="shared" si="43"/>
        <v>9.78332305164772E-5</v>
      </c>
      <c r="E936" s="18">
        <f t="shared" si="44"/>
        <v>8.2206274526929111</v>
      </c>
    </row>
    <row r="937" spans="1:5" x14ac:dyDescent="0.25">
      <c r="A937" s="17">
        <v>40162</v>
      </c>
      <c r="B937">
        <v>2201.0500000000002</v>
      </c>
      <c r="C937">
        <f t="shared" si="42"/>
        <v>-4.9952533791418688E-3</v>
      </c>
      <c r="D937" s="18">
        <f t="shared" si="43"/>
        <v>1.0017347780824453E-4</v>
      </c>
      <c r="E937" s="18">
        <f t="shared" si="44"/>
        <v>8.9595136555075481</v>
      </c>
    </row>
    <row r="938" spans="1:5" x14ac:dyDescent="0.25">
      <c r="A938" s="17">
        <v>40163</v>
      </c>
      <c r="B938">
        <v>2206.91</v>
      </c>
      <c r="C938">
        <f t="shared" si="42"/>
        <v>2.662365689102779E-3</v>
      </c>
      <c r="D938" s="18">
        <f t="shared" si="43"/>
        <v>9.6181732619748551E-5</v>
      </c>
      <c r="E938" s="18">
        <f t="shared" si="44"/>
        <v>9.1755752940857285</v>
      </c>
    </row>
    <row r="939" spans="1:5" x14ac:dyDescent="0.25">
      <c r="A939" s="17">
        <v>40164</v>
      </c>
      <c r="B939">
        <v>2180.0500000000002</v>
      </c>
      <c r="C939">
        <f t="shared" si="42"/>
        <v>-1.2170863333801412E-2</v>
      </c>
      <c r="D939" s="18">
        <f t="shared" si="43"/>
        <v>9.1119205538504449E-5</v>
      </c>
      <c r="E939" s="18">
        <f t="shared" si="44"/>
        <v>7.6776702520092002</v>
      </c>
    </row>
    <row r="940" spans="1:5" x14ac:dyDescent="0.25">
      <c r="A940" s="17">
        <v>40165</v>
      </c>
      <c r="B940">
        <v>2211.69</v>
      </c>
      <c r="C940">
        <f t="shared" si="42"/>
        <v>1.4513428591087301E-2</v>
      </c>
      <c r="D940" s="18">
        <f t="shared" si="43"/>
        <v>9.8182980714274821E-5</v>
      </c>
      <c r="E940" s="18">
        <f t="shared" si="44"/>
        <v>7.0832996429144384</v>
      </c>
    </row>
    <row r="941" spans="1:5" x14ac:dyDescent="0.25">
      <c r="A941" s="17">
        <v>40168</v>
      </c>
      <c r="B941">
        <v>2237.66</v>
      </c>
      <c r="C941">
        <f t="shared" si="42"/>
        <v>1.1742151929067727E-2</v>
      </c>
      <c r="D941" s="18">
        <f t="shared" si="43"/>
        <v>1.0968668658318379E-4</v>
      </c>
      <c r="E941" s="18">
        <f t="shared" si="44"/>
        <v>7.8608646282015178</v>
      </c>
    </row>
    <row r="942" spans="1:5" x14ac:dyDescent="0.25">
      <c r="A942" s="17">
        <v>40169</v>
      </c>
      <c r="B942">
        <v>2252.67</v>
      </c>
      <c r="C942">
        <f t="shared" si="42"/>
        <v>6.7079002171912712E-3</v>
      </c>
      <c r="D942" s="18">
        <f t="shared" si="43"/>
        <v>1.1404186579009893E-4</v>
      </c>
      <c r="E942" s="18">
        <f t="shared" si="44"/>
        <v>8.6843887321907829</v>
      </c>
    </row>
    <row r="943" spans="1:5" x14ac:dyDescent="0.25">
      <c r="A943" s="17">
        <v>40170</v>
      </c>
      <c r="B943">
        <v>2269.64</v>
      </c>
      <c r="C943">
        <f t="shared" si="42"/>
        <v>7.5332827267197587E-3</v>
      </c>
      <c r="D943" s="18">
        <f t="shared" si="43"/>
        <v>1.1030880524885889E-4</v>
      </c>
      <c r="E943" s="18">
        <f t="shared" si="44"/>
        <v>8.5977588210114142</v>
      </c>
    </row>
    <row r="944" spans="1:5" x14ac:dyDescent="0.25">
      <c r="A944" s="17">
        <v>40171</v>
      </c>
      <c r="B944">
        <v>2285.69</v>
      </c>
      <c r="C944">
        <f t="shared" si="42"/>
        <v>7.0716060696851407E-3</v>
      </c>
      <c r="D944" s="18">
        <f t="shared" si="43"/>
        <v>1.0791878177349614E-4</v>
      </c>
      <c r="E944" s="18">
        <f t="shared" si="44"/>
        <v>8.6707497134149829</v>
      </c>
    </row>
    <row r="945" spans="1:5" x14ac:dyDescent="0.25">
      <c r="A945" s="17">
        <v>40175</v>
      </c>
      <c r="B945">
        <v>2291.08</v>
      </c>
      <c r="C945">
        <f t="shared" si="42"/>
        <v>2.3581500553442824E-3</v>
      </c>
      <c r="D945" s="18">
        <f t="shared" si="43"/>
        <v>1.0521329043897599E-4</v>
      </c>
      <c r="E945" s="18">
        <f t="shared" si="44"/>
        <v>9.1066676108999971</v>
      </c>
    </row>
    <row r="946" spans="1:5" x14ac:dyDescent="0.25">
      <c r="A946" s="17">
        <v>40176</v>
      </c>
      <c r="B946">
        <v>2288.4</v>
      </c>
      <c r="C946">
        <f t="shared" si="42"/>
        <v>-1.1697540024791088E-3</v>
      </c>
      <c r="D946" s="18">
        <f t="shared" si="43"/>
        <v>9.9118209205964627E-5</v>
      </c>
      <c r="E946" s="18">
        <f t="shared" si="44"/>
        <v>9.2053924124717703</v>
      </c>
    </row>
    <row r="947" spans="1:5" x14ac:dyDescent="0.25">
      <c r="A947" s="17">
        <v>40177</v>
      </c>
      <c r="B947">
        <v>2291.2800000000002</v>
      </c>
      <c r="C947">
        <f t="shared" si="42"/>
        <v>1.2585212375459311E-3</v>
      </c>
      <c r="D947" s="18">
        <f t="shared" si="43"/>
        <v>9.3289704841912599E-5</v>
      </c>
      <c r="E947" s="18">
        <f t="shared" si="44"/>
        <v>9.2628227676806141</v>
      </c>
    </row>
    <row r="948" spans="1:5" x14ac:dyDescent="0.25">
      <c r="A948" s="17">
        <v>40178</v>
      </c>
      <c r="B948">
        <v>2269.15</v>
      </c>
      <c r="C948">
        <f t="shared" si="42"/>
        <v>-9.6583569009462428E-3</v>
      </c>
      <c r="D948" s="18">
        <f t="shared" si="43"/>
        <v>8.8064122302614409E-5</v>
      </c>
      <c r="E948" s="18">
        <f t="shared" si="44"/>
        <v>8.2781733569042739</v>
      </c>
    </row>
    <row r="949" spans="1:5" x14ac:dyDescent="0.25">
      <c r="A949" s="17">
        <v>40182</v>
      </c>
      <c r="B949">
        <v>2308.42</v>
      </c>
      <c r="C949">
        <f t="shared" si="42"/>
        <v>1.7306039706498019E-2</v>
      </c>
      <c r="D949" s="18">
        <f t="shared" si="43"/>
        <v>9.0916782241883676E-5</v>
      </c>
      <c r="E949" s="18">
        <f t="shared" si="44"/>
        <v>6.0113555427007235</v>
      </c>
    </row>
    <row r="950" spans="1:5" x14ac:dyDescent="0.25">
      <c r="A950" s="17">
        <v>40183</v>
      </c>
      <c r="B950">
        <v>2308.71</v>
      </c>
      <c r="C950">
        <f t="shared" si="42"/>
        <v>1.2562705226950191E-4</v>
      </c>
      <c r="D950" s="18">
        <f t="shared" si="43"/>
        <v>1.1046961557305489E-4</v>
      </c>
      <c r="E950" s="18">
        <f t="shared" si="44"/>
        <v>9.1106271827805632</v>
      </c>
    </row>
    <row r="951" spans="1:5" x14ac:dyDescent="0.25">
      <c r="A951" s="17">
        <v>40184</v>
      </c>
      <c r="B951">
        <v>2301.09</v>
      </c>
      <c r="C951">
        <f t="shared" si="42"/>
        <v>-3.3005444598931399E-3</v>
      </c>
      <c r="D951" s="18">
        <f t="shared" si="43"/>
        <v>1.0339004740966479E-4</v>
      </c>
      <c r="E951" s="18">
        <f t="shared" si="44"/>
        <v>9.0716378076155895</v>
      </c>
    </row>
    <row r="952" spans="1:5" x14ac:dyDescent="0.25">
      <c r="A952" s="17">
        <v>40185</v>
      </c>
      <c r="B952">
        <v>2300.0500000000002</v>
      </c>
      <c r="C952">
        <f t="shared" si="42"/>
        <v>-4.5195972343539957E-4</v>
      </c>
      <c r="D952" s="18">
        <f t="shared" si="43"/>
        <v>9.7917287512152085E-5</v>
      </c>
      <c r="E952" s="18">
        <f t="shared" si="44"/>
        <v>9.2293013167658682</v>
      </c>
    </row>
    <row r="953" spans="1:5" x14ac:dyDescent="0.25">
      <c r="A953" s="17">
        <v>40186</v>
      </c>
      <c r="B953">
        <v>2317.17</v>
      </c>
      <c r="C953">
        <f t="shared" si="42"/>
        <v>7.4433164496423513E-3</v>
      </c>
      <c r="D953" s="18">
        <f t="shared" si="43"/>
        <v>9.2113465543680446E-5</v>
      </c>
      <c r="E953" s="18">
        <f t="shared" si="44"/>
        <v>8.6910251338635991</v>
      </c>
    </row>
    <row r="954" spans="1:5" x14ac:dyDescent="0.25">
      <c r="A954" s="17">
        <v>40189</v>
      </c>
      <c r="B954">
        <v>2312.41</v>
      </c>
      <c r="C954">
        <f t="shared" si="42"/>
        <v>-2.0542299442855801E-3</v>
      </c>
      <c r="D954" s="18">
        <f t="shared" si="43"/>
        <v>9.1439216834219122E-5</v>
      </c>
      <c r="E954" s="18">
        <f t="shared" si="44"/>
        <v>9.2536867506664908</v>
      </c>
    </row>
    <row r="955" spans="1:5" x14ac:dyDescent="0.25">
      <c r="A955" s="17">
        <v>40190</v>
      </c>
      <c r="B955">
        <v>2282.31</v>
      </c>
      <c r="C955">
        <f t="shared" si="42"/>
        <v>-1.3016722812995927E-2</v>
      </c>
      <c r="D955" s="18">
        <f t="shared" si="43"/>
        <v>8.6616552471201585E-5</v>
      </c>
      <c r="E955" s="18">
        <f t="shared" si="44"/>
        <v>7.3978684266508132</v>
      </c>
    </row>
    <row r="956" spans="1:5" x14ac:dyDescent="0.25">
      <c r="A956" s="17">
        <v>40191</v>
      </c>
      <c r="B956">
        <v>2307.9</v>
      </c>
      <c r="C956">
        <f t="shared" si="42"/>
        <v>1.1212324355587167E-2</v>
      </c>
      <c r="D956" s="18">
        <f t="shared" si="43"/>
        <v>9.5887353006261536E-5</v>
      </c>
      <c r="E956" s="18">
        <f t="shared" si="44"/>
        <v>7.941254097684828</v>
      </c>
    </row>
    <row r="957" spans="1:5" x14ac:dyDescent="0.25">
      <c r="A957" s="17">
        <v>40192</v>
      </c>
      <c r="B957">
        <v>2316.7399999999998</v>
      </c>
      <c r="C957">
        <f t="shared" si="42"/>
        <v>3.8303219376921403E-3</v>
      </c>
      <c r="D957" s="18">
        <f t="shared" si="43"/>
        <v>1.0062613420388366E-4</v>
      </c>
      <c r="E957" s="18">
        <f t="shared" si="44"/>
        <v>9.0582977976185717</v>
      </c>
    </row>
    <row r="958" spans="1:5" x14ac:dyDescent="0.25">
      <c r="A958" s="17">
        <v>40193</v>
      </c>
      <c r="B958">
        <v>2287.9899999999998</v>
      </c>
      <c r="C958">
        <f t="shared" si="42"/>
        <v>-1.2409679118071084E-2</v>
      </c>
      <c r="D958" s="18">
        <f t="shared" si="43"/>
        <v>9.5742050447699463E-5</v>
      </c>
      <c r="E958" s="18">
        <f t="shared" si="44"/>
        <v>7.645362904243246</v>
      </c>
    </row>
    <row r="959" spans="1:5" x14ac:dyDescent="0.25">
      <c r="A959" s="17">
        <v>40197</v>
      </c>
      <c r="B959">
        <v>2320.4</v>
      </c>
      <c r="C959">
        <f t="shared" si="42"/>
        <v>1.4165271701362468E-2</v>
      </c>
      <c r="D959" s="18">
        <f t="shared" si="43"/>
        <v>1.0282525249345801E-4</v>
      </c>
      <c r="E959" s="18">
        <f t="shared" si="44"/>
        <v>7.2310628155803478</v>
      </c>
    </row>
    <row r="960" spans="1:5" x14ac:dyDescent="0.25">
      <c r="A960" s="17">
        <v>40198</v>
      </c>
      <c r="B960">
        <v>2291.25</v>
      </c>
      <c r="C960">
        <f t="shared" si="42"/>
        <v>-1.2562489225995557E-2</v>
      </c>
      <c r="D960" s="18">
        <f t="shared" si="43"/>
        <v>1.1304041751190422E-4</v>
      </c>
      <c r="E960" s="18">
        <f t="shared" si="44"/>
        <v>7.6916615108963118</v>
      </c>
    </row>
    <row r="961" spans="1:5" x14ac:dyDescent="0.25">
      <c r="A961" s="17">
        <v>40199</v>
      </c>
      <c r="B961">
        <v>2265.6999999999998</v>
      </c>
      <c r="C961">
        <f t="shared" si="42"/>
        <v>-1.1151118385161017E-2</v>
      </c>
      <c r="D961" s="18">
        <f t="shared" si="43"/>
        <v>1.1870124546675533E-4</v>
      </c>
      <c r="E961" s="18">
        <f t="shared" si="44"/>
        <v>7.9913343229794753</v>
      </c>
    </row>
    <row r="962" spans="1:5" x14ac:dyDescent="0.25">
      <c r="A962" s="17">
        <v>40200</v>
      </c>
      <c r="B962">
        <v>2205.29</v>
      </c>
      <c r="C962">
        <f t="shared" si="42"/>
        <v>-2.6662841505936292E-2</v>
      </c>
      <c r="D962" s="18">
        <f t="shared" si="43"/>
        <v>1.2103682276289266E-4</v>
      </c>
      <c r="E962" s="18">
        <f t="shared" si="44"/>
        <v>3.1459377260572046</v>
      </c>
    </row>
    <row r="963" spans="1:5" x14ac:dyDescent="0.25">
      <c r="A963" s="17">
        <v>40203</v>
      </c>
      <c r="B963">
        <v>2210.8000000000002</v>
      </c>
      <c r="C963">
        <f t="shared" si="42"/>
        <v>2.4985376072989124E-3</v>
      </c>
      <c r="D963" s="18">
        <f t="shared" si="43"/>
        <v>1.7145462884869239E-4</v>
      </c>
      <c r="E963" s="18">
        <f t="shared" si="44"/>
        <v>8.6347817228921393</v>
      </c>
    </row>
    <row r="964" spans="1:5" x14ac:dyDescent="0.25">
      <c r="A964" s="17">
        <v>40204</v>
      </c>
      <c r="B964">
        <v>2203.73</v>
      </c>
      <c r="C964">
        <f t="shared" si="42"/>
        <v>-3.1979373982269602E-3</v>
      </c>
      <c r="D964" s="18">
        <f t="shared" si="43"/>
        <v>1.5876525836697268E-4</v>
      </c>
      <c r="E964" s="18">
        <f t="shared" si="44"/>
        <v>8.6836691902713401</v>
      </c>
    </row>
    <row r="965" spans="1:5" x14ac:dyDescent="0.25">
      <c r="A965" s="17">
        <v>40205</v>
      </c>
      <c r="B965">
        <v>2221.41</v>
      </c>
      <c r="C965">
        <f t="shared" si="42"/>
        <v>8.0227614090654653E-3</v>
      </c>
      <c r="D965" s="18">
        <f t="shared" si="43"/>
        <v>1.4767805025827773E-4</v>
      </c>
      <c r="E965" s="18">
        <f t="shared" si="44"/>
        <v>8.3846312551345665</v>
      </c>
    </row>
    <row r="966" spans="1:5" x14ac:dyDescent="0.25">
      <c r="A966" s="17">
        <v>40206</v>
      </c>
      <c r="B966">
        <v>2179</v>
      </c>
      <c r="C966">
        <f t="shared" ref="C966:C1001" si="45">(B966-B965)/B965</f>
        <v>-1.9091477935185244E-2</v>
      </c>
      <c r="D966" s="18">
        <f t="shared" ref="D966:D1001" si="46">$H$5+C965*C965*$H$6+D965*$H$7</f>
        <v>1.4216347226625619E-4</v>
      </c>
      <c r="E966" s="18">
        <f t="shared" ref="E966:E1001" si="47">-LN(D966)-C966*C966/D966</f>
        <v>6.2946920137130542</v>
      </c>
    </row>
    <row r="967" spans="1:5" x14ac:dyDescent="0.25">
      <c r="A967" s="17">
        <v>40207</v>
      </c>
      <c r="B967">
        <v>2147.35</v>
      </c>
      <c r="C967">
        <f t="shared" si="45"/>
        <v>-1.4525011473152865E-2</v>
      </c>
      <c r="D967" s="18">
        <f t="shared" si="46"/>
        <v>1.6192433134984573E-4</v>
      </c>
      <c r="E967" s="18">
        <f t="shared" si="47"/>
        <v>7.4254521062497734</v>
      </c>
    </row>
    <row r="968" spans="1:5" x14ac:dyDescent="0.25">
      <c r="A968" s="17">
        <v>40210</v>
      </c>
      <c r="B968">
        <v>2171.1999999999998</v>
      </c>
      <c r="C968">
        <f t="shared" si="45"/>
        <v>1.1106712925233386E-2</v>
      </c>
      <c r="D968" s="18">
        <f t="shared" si="46"/>
        <v>1.670562826449222E-4</v>
      </c>
      <c r="E968" s="18">
        <f t="shared" si="47"/>
        <v>7.9587515690592916</v>
      </c>
    </row>
    <row r="969" spans="1:5" x14ac:dyDescent="0.25">
      <c r="A969" s="17">
        <v>40211</v>
      </c>
      <c r="B969">
        <v>2190.06</v>
      </c>
      <c r="C969">
        <f t="shared" si="45"/>
        <v>8.6864406779661608E-3</v>
      </c>
      <c r="D969" s="18">
        <f t="shared" si="46"/>
        <v>1.6445572889521172E-4</v>
      </c>
      <c r="E969" s="18">
        <f t="shared" si="47"/>
        <v>8.2540572114664048</v>
      </c>
    </row>
    <row r="970" spans="1:5" x14ac:dyDescent="0.25">
      <c r="A970" s="17">
        <v>40212</v>
      </c>
      <c r="B970">
        <v>2190.91</v>
      </c>
      <c r="C970">
        <f t="shared" si="45"/>
        <v>3.8811722053272928E-4</v>
      </c>
      <c r="D970" s="18">
        <f t="shared" si="46"/>
        <v>1.5817019719930811E-4</v>
      </c>
      <c r="E970" s="18">
        <f t="shared" si="47"/>
        <v>8.7508865471844608</v>
      </c>
    </row>
    <row r="971" spans="1:5" x14ac:dyDescent="0.25">
      <c r="A971" s="17">
        <v>40213</v>
      </c>
      <c r="B971">
        <v>2125.4299999999998</v>
      </c>
      <c r="C971">
        <f t="shared" si="45"/>
        <v>-2.9887124528164107E-2</v>
      </c>
      <c r="D971" s="18">
        <f t="shared" si="46"/>
        <v>1.4631272680847346E-4</v>
      </c>
      <c r="E971" s="18">
        <f t="shared" si="47"/>
        <v>2.7247573226457771</v>
      </c>
    </row>
    <row r="972" spans="1:5" x14ac:dyDescent="0.25">
      <c r="A972" s="17">
        <v>40214</v>
      </c>
      <c r="B972">
        <v>2141.12</v>
      </c>
      <c r="C972">
        <f t="shared" si="45"/>
        <v>7.382035635142092E-3</v>
      </c>
      <c r="D972" s="18">
        <f t="shared" si="46"/>
        <v>2.0921223464491284E-4</v>
      </c>
      <c r="E972" s="18">
        <f t="shared" si="47"/>
        <v>8.2116868544887005</v>
      </c>
    </row>
    <row r="973" spans="1:5" x14ac:dyDescent="0.25">
      <c r="A973" s="17">
        <v>40217</v>
      </c>
      <c r="B973">
        <v>2126.0500000000002</v>
      </c>
      <c r="C973">
        <f t="shared" si="45"/>
        <v>-7.038372440591704E-3</v>
      </c>
      <c r="D973" s="18">
        <f t="shared" si="46"/>
        <v>1.9670674684715771E-4</v>
      </c>
      <c r="E973" s="18">
        <f t="shared" si="47"/>
        <v>8.2819562305565313</v>
      </c>
    </row>
    <row r="974" spans="1:5" x14ac:dyDescent="0.25">
      <c r="A974" s="17">
        <v>40218</v>
      </c>
      <c r="B974">
        <v>2150.87</v>
      </c>
      <c r="C974">
        <f t="shared" si="45"/>
        <v>1.1674231556172107E-2</v>
      </c>
      <c r="D974" s="18">
        <f t="shared" si="46"/>
        <v>1.8504855508864827E-4</v>
      </c>
      <c r="E974" s="18">
        <f t="shared" si="47"/>
        <v>7.8583954330265913</v>
      </c>
    </row>
    <row r="975" spans="1:5" x14ac:dyDescent="0.25">
      <c r="A975" s="17">
        <v>40219</v>
      </c>
      <c r="B975">
        <v>2147.87</v>
      </c>
      <c r="C975">
        <f t="shared" si="45"/>
        <v>-1.3947844360654063E-3</v>
      </c>
      <c r="D975" s="18">
        <f t="shared" si="46"/>
        <v>1.8170659462166323E-4</v>
      </c>
      <c r="E975" s="18">
        <f t="shared" si="47"/>
        <v>8.6024108884486559</v>
      </c>
    </row>
    <row r="976" spans="1:5" x14ac:dyDescent="0.25">
      <c r="A976" s="17">
        <v>40220</v>
      </c>
      <c r="B976">
        <v>2177.41</v>
      </c>
      <c r="C976">
        <f t="shared" si="45"/>
        <v>1.3753160107455276E-2</v>
      </c>
      <c r="D976" s="18">
        <f t="shared" si="46"/>
        <v>1.6763397528217835E-4</v>
      </c>
      <c r="E976" s="18">
        <f t="shared" si="47"/>
        <v>7.5653799591271467</v>
      </c>
    </row>
    <row r="977" spans="1:5" x14ac:dyDescent="0.25">
      <c r="A977" s="17">
        <v>40221</v>
      </c>
      <c r="B977">
        <v>2183.5300000000002</v>
      </c>
      <c r="C977">
        <f t="shared" si="45"/>
        <v>2.8106787421754956E-3</v>
      </c>
      <c r="D977" s="18">
        <f t="shared" si="46"/>
        <v>1.7039477434237075E-4</v>
      </c>
      <c r="E977" s="18">
        <f t="shared" si="47"/>
        <v>8.631030185774927</v>
      </c>
    </row>
    <row r="978" spans="1:5" x14ac:dyDescent="0.25">
      <c r="A978" s="17">
        <v>40225</v>
      </c>
      <c r="B978">
        <v>2214.19</v>
      </c>
      <c r="C978">
        <f t="shared" si="45"/>
        <v>1.4041483286238271E-2</v>
      </c>
      <c r="D978" s="18">
        <f t="shared" si="46"/>
        <v>1.5794832108738564E-4</v>
      </c>
      <c r="E978" s="18">
        <f t="shared" si="47"/>
        <v>7.5049656824785389</v>
      </c>
    </row>
    <row r="979" spans="1:5" x14ac:dyDescent="0.25">
      <c r="A979" s="17">
        <v>40226</v>
      </c>
      <c r="B979">
        <v>2226.29</v>
      </c>
      <c r="C979">
        <f t="shared" si="45"/>
        <v>5.4647523473594899E-3</v>
      </c>
      <c r="D979" s="18">
        <f t="shared" si="46"/>
        <v>1.6234165835842218E-4</v>
      </c>
      <c r="E979" s="18">
        <f t="shared" si="47"/>
        <v>8.5418526972557114</v>
      </c>
    </row>
    <row r="980" spans="1:5" x14ac:dyDescent="0.25">
      <c r="A980" s="17">
        <v>40227</v>
      </c>
      <c r="B980">
        <v>2241.71</v>
      </c>
      <c r="C980">
        <f t="shared" si="45"/>
        <v>6.9263213687345646E-3</v>
      </c>
      <c r="D980" s="18">
        <f t="shared" si="46"/>
        <v>1.5251292552346022E-4</v>
      </c>
      <c r="E980" s="18">
        <f t="shared" si="47"/>
        <v>8.4737047365288642</v>
      </c>
    </row>
    <row r="981" spans="1:5" x14ac:dyDescent="0.25">
      <c r="A981" s="17">
        <v>40228</v>
      </c>
      <c r="B981">
        <v>2243.87</v>
      </c>
      <c r="C981">
        <f t="shared" si="45"/>
        <v>9.635501469859413E-4</v>
      </c>
      <c r="D981" s="18">
        <f t="shared" si="46"/>
        <v>1.4516278092494827E-4</v>
      </c>
      <c r="E981" s="18">
        <f t="shared" si="47"/>
        <v>8.8312590403900764</v>
      </c>
    </row>
    <row r="982" spans="1:5" x14ac:dyDescent="0.25">
      <c r="A982" s="17">
        <v>40231</v>
      </c>
      <c r="B982">
        <v>2242.0300000000002</v>
      </c>
      <c r="C982">
        <f t="shared" si="45"/>
        <v>-8.2001185451906341E-4</v>
      </c>
      <c r="D982" s="18">
        <f t="shared" si="46"/>
        <v>1.3467528950651098E-4</v>
      </c>
      <c r="E982" s="18">
        <f t="shared" si="47"/>
        <v>8.9076510457572358</v>
      </c>
    </row>
    <row r="983" spans="1:5" x14ac:dyDescent="0.25">
      <c r="A983" s="17">
        <v>40232</v>
      </c>
      <c r="B983">
        <v>2213.44</v>
      </c>
      <c r="C983">
        <f t="shared" si="45"/>
        <v>-1.2751836505309984E-2</v>
      </c>
      <c r="D983" s="18">
        <f t="shared" si="46"/>
        <v>1.2521962581908325E-4</v>
      </c>
      <c r="E983" s="18">
        <f t="shared" si="47"/>
        <v>7.6868483182507363</v>
      </c>
    </row>
    <row r="984" spans="1:5" x14ac:dyDescent="0.25">
      <c r="A984" s="17">
        <v>40233</v>
      </c>
      <c r="B984">
        <v>2235.9</v>
      </c>
      <c r="C984">
        <f t="shared" si="45"/>
        <v>1.0147101344513534E-2</v>
      </c>
      <c r="D984" s="18">
        <f t="shared" si="46"/>
        <v>1.3005252436062151E-4</v>
      </c>
      <c r="E984" s="18">
        <f t="shared" si="47"/>
        <v>8.1558638346229291</v>
      </c>
    </row>
    <row r="985" spans="1:5" x14ac:dyDescent="0.25">
      <c r="A985" s="17">
        <v>40234</v>
      </c>
      <c r="B985">
        <v>2234.2199999999998</v>
      </c>
      <c r="C985">
        <f t="shared" si="45"/>
        <v>-7.5137528512021605E-4</v>
      </c>
      <c r="D985" s="18">
        <f t="shared" si="46"/>
        <v>1.2948701670552177E-4</v>
      </c>
      <c r="E985" s="18">
        <f t="shared" si="47"/>
        <v>8.9475699279363354</v>
      </c>
    </row>
    <row r="986" spans="1:5" x14ac:dyDescent="0.25">
      <c r="A986" s="17">
        <v>40235</v>
      </c>
      <c r="B986">
        <v>2238.2600000000002</v>
      </c>
      <c r="C986">
        <f t="shared" si="45"/>
        <v>1.8082373266734783E-3</v>
      </c>
      <c r="D986" s="18">
        <f t="shared" si="46"/>
        <v>1.2054335737772179E-4</v>
      </c>
      <c r="E986" s="18">
        <f t="shared" si="47"/>
        <v>8.9963761930342638</v>
      </c>
    </row>
    <row r="987" spans="1:5" x14ac:dyDescent="0.25">
      <c r="A987" s="17">
        <v>40238</v>
      </c>
      <c r="B987">
        <v>2273.5700000000002</v>
      </c>
      <c r="C987">
        <f t="shared" si="45"/>
        <v>1.5775647154486049E-2</v>
      </c>
      <c r="D987" s="18">
        <f t="shared" si="46"/>
        <v>1.1272044954993152E-4</v>
      </c>
      <c r="E987" s="18">
        <f t="shared" si="47"/>
        <v>6.882739068760273</v>
      </c>
    </row>
    <row r="988" spans="1:5" x14ac:dyDescent="0.25">
      <c r="A988" s="17">
        <v>40239</v>
      </c>
      <c r="B988">
        <v>2280.79</v>
      </c>
      <c r="C988">
        <f t="shared" si="45"/>
        <v>3.1756224791846303E-3</v>
      </c>
      <c r="D988" s="18">
        <f t="shared" si="46"/>
        <v>1.2591387265764296E-4</v>
      </c>
      <c r="E988" s="18">
        <f t="shared" si="47"/>
        <v>8.8998213544234233</v>
      </c>
    </row>
    <row r="989" spans="1:5" x14ac:dyDescent="0.25">
      <c r="A989" s="17">
        <v>40240</v>
      </c>
      <c r="B989">
        <v>2280.6799999999998</v>
      </c>
      <c r="C989">
        <f t="shared" si="45"/>
        <v>-4.8228903143264981E-5</v>
      </c>
      <c r="D989" s="18">
        <f t="shared" si="46"/>
        <v>1.1811314002260545E-4</v>
      </c>
      <c r="E989" s="18">
        <f t="shared" si="47"/>
        <v>9.0438478859040785</v>
      </c>
    </row>
    <row r="990" spans="1:5" x14ac:dyDescent="0.25">
      <c r="A990" s="17">
        <v>40241</v>
      </c>
      <c r="B990">
        <v>2292.31</v>
      </c>
      <c r="C990">
        <f t="shared" si="45"/>
        <v>5.099356332321987E-3</v>
      </c>
      <c r="D990" s="18">
        <f t="shared" si="46"/>
        <v>1.1026507408119241E-4</v>
      </c>
      <c r="E990" s="18">
        <f t="shared" si="47"/>
        <v>8.8767967494350994</v>
      </c>
    </row>
    <row r="991" spans="1:5" x14ac:dyDescent="0.25">
      <c r="A991" s="17">
        <v>40242</v>
      </c>
      <c r="B991">
        <v>2326.35</v>
      </c>
      <c r="C991">
        <f t="shared" si="45"/>
        <v>1.4849649480218628E-2</v>
      </c>
      <c r="D991" s="18">
        <f t="shared" si="46"/>
        <v>1.0534672378276073E-4</v>
      </c>
      <c r="E991" s="18">
        <f t="shared" si="47"/>
        <v>7.0650504081717536</v>
      </c>
    </row>
    <row r="992" spans="1:5" x14ac:dyDescent="0.25">
      <c r="A992" s="17">
        <v>40245</v>
      </c>
      <c r="B992">
        <v>2332.21</v>
      </c>
      <c r="C992">
        <f t="shared" si="45"/>
        <v>2.5189674812475023E-3</v>
      </c>
      <c r="D992" s="18">
        <f t="shared" si="46"/>
        <v>1.1694443545031124E-4</v>
      </c>
      <c r="E992" s="18">
        <f t="shared" si="47"/>
        <v>8.9995534243861517</v>
      </c>
    </row>
    <row r="993" spans="1:5" x14ac:dyDescent="0.25">
      <c r="A993" s="17">
        <v>40246</v>
      </c>
      <c r="B993">
        <v>2340.6799999999998</v>
      </c>
      <c r="C993">
        <f t="shared" si="45"/>
        <v>3.6317484274571328E-3</v>
      </c>
      <c r="D993" s="18">
        <f t="shared" si="46"/>
        <v>1.0973618600930301E-4</v>
      </c>
      <c r="E993" s="18">
        <f t="shared" si="47"/>
        <v>8.9972376961260423</v>
      </c>
    </row>
    <row r="994" spans="1:5" x14ac:dyDescent="0.25">
      <c r="A994" s="17">
        <v>40247</v>
      </c>
      <c r="B994">
        <v>2358.9499999999998</v>
      </c>
      <c r="C994">
        <f t="shared" si="45"/>
        <v>7.8054240648016745E-3</v>
      </c>
      <c r="D994" s="18">
        <f t="shared" si="46"/>
        <v>1.0381541959800074E-4</v>
      </c>
      <c r="E994" s="18">
        <f t="shared" si="47"/>
        <v>8.5860405967790161</v>
      </c>
    </row>
    <row r="995" spans="1:5" x14ac:dyDescent="0.25">
      <c r="A995" s="17">
        <v>40248</v>
      </c>
      <c r="B995">
        <v>2368.46</v>
      </c>
      <c r="C995">
        <f t="shared" si="45"/>
        <v>4.0314546726298644E-3</v>
      </c>
      <c r="D995" s="18">
        <f t="shared" si="46"/>
        <v>1.0242116417154475E-4</v>
      </c>
      <c r="E995" s="18">
        <f t="shared" si="47"/>
        <v>9.0277329240574229</v>
      </c>
    </row>
    <row r="996" spans="1:5" x14ac:dyDescent="0.25">
      <c r="A996" s="17">
        <v>40249</v>
      </c>
      <c r="B996">
        <v>2367.66</v>
      </c>
      <c r="C996">
        <f t="shared" si="45"/>
        <v>-3.377722233012936E-4</v>
      </c>
      <c r="D996" s="18">
        <f t="shared" si="46"/>
        <v>9.7487117495147045E-5</v>
      </c>
      <c r="E996" s="18">
        <f t="shared" si="47"/>
        <v>9.2346200077004816</v>
      </c>
    </row>
    <row r="997" spans="1:5" x14ac:dyDescent="0.25">
      <c r="A997" s="17">
        <v>40252</v>
      </c>
      <c r="B997">
        <v>2362.21</v>
      </c>
      <c r="C997">
        <f t="shared" si="45"/>
        <v>-2.3018507724925953E-3</v>
      </c>
      <c r="D997" s="18">
        <f t="shared" si="46"/>
        <v>9.1719055244843836E-5</v>
      </c>
      <c r="E997" s="18">
        <f t="shared" si="47"/>
        <v>9.2390114127051426</v>
      </c>
    </row>
    <row r="998" spans="1:5" x14ac:dyDescent="0.25">
      <c r="A998" s="17">
        <v>40253</v>
      </c>
      <c r="B998">
        <v>2378.0100000000002</v>
      </c>
      <c r="C998">
        <f t="shared" si="45"/>
        <v>6.6886517286778831E-3</v>
      </c>
      <c r="D998" s="18">
        <f t="shared" si="46"/>
        <v>8.6957148075599309E-5</v>
      </c>
      <c r="E998" s="18">
        <f t="shared" si="47"/>
        <v>8.8356111048722195</v>
      </c>
    </row>
    <row r="999" spans="1:5" x14ac:dyDescent="0.25">
      <c r="A999" s="17">
        <v>40254</v>
      </c>
      <c r="B999">
        <v>2389.09</v>
      </c>
      <c r="C999">
        <f t="shared" si="45"/>
        <v>4.6593580346592006E-3</v>
      </c>
      <c r="D999" s="18">
        <f t="shared" si="46"/>
        <v>8.5922079559213203E-5</v>
      </c>
      <c r="E999" s="18">
        <f t="shared" si="47"/>
        <v>9.1094033849018441</v>
      </c>
    </row>
    <row r="1000" spans="1:5" x14ac:dyDescent="0.25">
      <c r="A1000" s="17">
        <v>40255</v>
      </c>
      <c r="B1000">
        <v>2391.2800000000002</v>
      </c>
      <c r="C1000">
        <f t="shared" si="45"/>
        <v>9.16667015474534E-4</v>
      </c>
      <c r="D1000" s="18">
        <f t="shared" si="46"/>
        <v>8.3094005727900197E-5</v>
      </c>
      <c r="E1000" s="18">
        <f t="shared" si="47"/>
        <v>9.3854256088666332</v>
      </c>
    </row>
    <row r="1001" spans="1:5" x14ac:dyDescent="0.25">
      <c r="A1001" s="17">
        <v>40256</v>
      </c>
      <c r="B1001">
        <v>2374.41</v>
      </c>
      <c r="C1001">
        <f t="shared" si="45"/>
        <v>-7.0547991034091966E-3</v>
      </c>
      <c r="D1001" s="18">
        <f t="shared" si="46"/>
        <v>7.8830791652829285E-5</v>
      </c>
      <c r="E1001" s="18">
        <f t="shared" si="47"/>
        <v>8.8168521858052173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J7"/>
  <sheetViews>
    <sheetView workbookViewId="0">
      <selection activeCell="D9" sqref="D9"/>
    </sheetView>
  </sheetViews>
  <sheetFormatPr defaultRowHeight="15" x14ac:dyDescent="0.25"/>
  <cols>
    <col min="6" max="6" width="12.5703125" customWidth="1"/>
  </cols>
  <sheetData>
    <row r="3" spans="3:10" x14ac:dyDescent="0.25">
      <c r="C3" t="s">
        <v>35</v>
      </c>
      <c r="H3" t="s">
        <v>40</v>
      </c>
    </row>
    <row r="4" spans="3:10" x14ac:dyDescent="0.25">
      <c r="D4" t="s">
        <v>39</v>
      </c>
      <c r="E4" t="s">
        <v>38</v>
      </c>
      <c r="F4" t="s">
        <v>41</v>
      </c>
      <c r="I4" t="s">
        <v>39</v>
      </c>
      <c r="J4" t="s">
        <v>38</v>
      </c>
    </row>
    <row r="5" spans="3:10" x14ac:dyDescent="0.25">
      <c r="C5" t="s">
        <v>36</v>
      </c>
      <c r="D5">
        <v>-5</v>
      </c>
      <c r="E5">
        <v>0</v>
      </c>
      <c r="H5" t="s">
        <v>36</v>
      </c>
      <c r="I5">
        <v>20</v>
      </c>
      <c r="J5">
        <v>0</v>
      </c>
    </row>
    <row r="6" spans="3:10" x14ac:dyDescent="0.25">
      <c r="D6">
        <v>5</v>
      </c>
      <c r="E6" s="1">
        <f>2/3</f>
        <v>0.66666666666666663</v>
      </c>
      <c r="F6" s="1">
        <f>NORMSINV(E6)</f>
        <v>0.4307272992954575</v>
      </c>
      <c r="I6">
        <v>30</v>
      </c>
      <c r="J6" s="1">
        <v>0.5</v>
      </c>
    </row>
    <row r="7" spans="3:10" x14ac:dyDescent="0.25">
      <c r="C7" t="s">
        <v>37</v>
      </c>
      <c r="D7">
        <v>10</v>
      </c>
      <c r="E7">
        <v>1</v>
      </c>
      <c r="H7" t="s">
        <v>37</v>
      </c>
      <c r="I7">
        <v>40</v>
      </c>
      <c r="J7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39"/>
  <sheetViews>
    <sheetView workbookViewId="0">
      <selection activeCell="C30" sqref="C30"/>
    </sheetView>
  </sheetViews>
  <sheetFormatPr defaultRowHeight="15" x14ac:dyDescent="0.25"/>
  <cols>
    <col min="3" max="3" width="30.7109375" customWidth="1"/>
    <col min="10" max="10" width="17.140625" customWidth="1"/>
    <col min="11" max="11" width="14.42578125" customWidth="1"/>
    <col min="12" max="12" width="12.7109375" customWidth="1"/>
  </cols>
  <sheetData>
    <row r="3" spans="3:12" x14ac:dyDescent="0.25">
      <c r="C3" t="s">
        <v>42</v>
      </c>
      <c r="D3">
        <v>3</v>
      </c>
    </row>
    <row r="4" spans="3:12" x14ac:dyDescent="0.25">
      <c r="C4" t="s">
        <v>43</v>
      </c>
      <c r="D4" s="2">
        <v>0.06</v>
      </c>
      <c r="G4" s="19" t="s">
        <v>47</v>
      </c>
      <c r="H4" s="19" t="s">
        <v>48</v>
      </c>
      <c r="I4" s="19" t="s">
        <v>49</v>
      </c>
      <c r="J4" s="19" t="s">
        <v>51</v>
      </c>
      <c r="K4" s="19" t="s">
        <v>52</v>
      </c>
      <c r="L4" s="19" t="s">
        <v>53</v>
      </c>
    </row>
    <row r="5" spans="3:12" x14ac:dyDescent="0.25">
      <c r="C5" t="s">
        <v>44</v>
      </c>
      <c r="D5">
        <v>2</v>
      </c>
      <c r="G5" s="19">
        <v>0.5</v>
      </c>
      <c r="H5" s="19">
        <f>$D$4/$D$5*$D$7</f>
        <v>30</v>
      </c>
      <c r="I5" s="19">
        <f t="shared" ref="I5:I10" si="0">H5*EXP(-G5*$D$6)</f>
        <v>28.823683174569695</v>
      </c>
      <c r="J5" s="20">
        <f>I5/$I$11</f>
        <v>3.0550465123689235E-2</v>
      </c>
      <c r="K5" s="19">
        <f>G5*J5</f>
        <v>1.5275232561844617E-2</v>
      </c>
      <c r="L5" s="19">
        <f>G5*G5*J5</f>
        <v>7.6376162809223087E-3</v>
      </c>
    </row>
    <row r="6" spans="3:12" x14ac:dyDescent="0.25">
      <c r="C6" t="s">
        <v>45</v>
      </c>
      <c r="D6" s="2">
        <v>0.08</v>
      </c>
      <c r="G6" s="19">
        <v>1</v>
      </c>
      <c r="H6" s="19">
        <f>$D$4/$D$5*$D$7</f>
        <v>30</v>
      </c>
      <c r="I6" s="19">
        <f t="shared" si="0"/>
        <v>27.693490391599074</v>
      </c>
      <c r="J6" s="20">
        <f t="shared" ref="J6:J10" si="1">I6/$I$11</f>
        <v>2.9352564252031994E-2</v>
      </c>
      <c r="K6" s="19">
        <f t="shared" ref="K6:K10" si="2">G6*J6</f>
        <v>2.9352564252031994E-2</v>
      </c>
      <c r="L6" s="19">
        <f t="shared" ref="L6:L10" si="3">G6*G6*J6</f>
        <v>2.9352564252031994E-2</v>
      </c>
    </row>
    <row r="7" spans="3:12" x14ac:dyDescent="0.25">
      <c r="C7" t="s">
        <v>46</v>
      </c>
      <c r="D7">
        <v>1000</v>
      </c>
      <c r="G7" s="19">
        <v>1.5</v>
      </c>
      <c r="H7" s="19">
        <f>$D$4/$D$5*$D$7</f>
        <v>30</v>
      </c>
      <c r="I7" s="19">
        <f t="shared" si="0"/>
        <v>26.607613101514723</v>
      </c>
      <c r="J7" s="20">
        <f t="shared" si="1"/>
        <v>2.8201633745392345E-2</v>
      </c>
      <c r="K7" s="19">
        <f t="shared" si="2"/>
        <v>4.2302450618088516E-2</v>
      </c>
      <c r="L7" s="19">
        <f t="shared" si="3"/>
        <v>6.3453675927132774E-2</v>
      </c>
    </row>
    <row r="8" spans="3:12" x14ac:dyDescent="0.25">
      <c r="G8" s="19">
        <v>2</v>
      </c>
      <c r="H8" s="19">
        <f>$D$4/$D$5*$D$7</f>
        <v>30</v>
      </c>
      <c r="I8" s="19">
        <f t="shared" si="0"/>
        <v>25.56431366898634</v>
      </c>
      <c r="J8" s="20">
        <f t="shared" si="1"/>
        <v>2.7095831869414749E-2</v>
      </c>
      <c r="K8" s="19">
        <f t="shared" si="2"/>
        <v>5.4191663738829499E-2</v>
      </c>
      <c r="L8" s="19">
        <f t="shared" si="3"/>
        <v>0.108383327477659</v>
      </c>
    </row>
    <row r="9" spans="3:12" x14ac:dyDescent="0.25">
      <c r="G9" s="19">
        <v>2.5</v>
      </c>
      <c r="H9" s="19">
        <f>$D$4/$D$5*$D$7</f>
        <v>30</v>
      </c>
      <c r="I9" s="19">
        <f t="shared" si="0"/>
        <v>24.561922592339453</v>
      </c>
      <c r="J9" s="20">
        <f t="shared" si="1"/>
        <v>2.6033389105180639E-2</v>
      </c>
      <c r="K9" s="19">
        <f t="shared" si="2"/>
        <v>6.5083472762951594E-2</v>
      </c>
      <c r="L9" s="19">
        <f t="shared" si="3"/>
        <v>0.162708681907379</v>
      </c>
    </row>
    <row r="10" spans="3:12" x14ac:dyDescent="0.25">
      <c r="G10" s="19">
        <v>3</v>
      </c>
      <c r="H10" s="19">
        <f>$D$4/$D$5*$D$7+D7</f>
        <v>1030</v>
      </c>
      <c r="I10" s="19">
        <f t="shared" si="0"/>
        <v>810.22669689855002</v>
      </c>
      <c r="J10" s="20">
        <f t="shared" si="1"/>
        <v>0.85876611590429097</v>
      </c>
      <c r="K10" s="19">
        <f t="shared" si="2"/>
        <v>2.5762983477128731</v>
      </c>
      <c r="L10" s="19">
        <f t="shared" si="3"/>
        <v>7.7288950431386185</v>
      </c>
    </row>
    <row r="11" spans="3:12" x14ac:dyDescent="0.25">
      <c r="H11" t="s">
        <v>50</v>
      </c>
      <c r="I11">
        <f>SUM(I5:I10)</f>
        <v>943.47771982755933</v>
      </c>
      <c r="J11" s="3">
        <f>SUM(J5:J10)</f>
        <v>1</v>
      </c>
      <c r="K11">
        <f>SUM(K5:K10)</f>
        <v>2.7825037316466195</v>
      </c>
      <c r="L11">
        <f>SUM(L5:L10)</f>
        <v>8.1004309089837427</v>
      </c>
    </row>
    <row r="13" spans="3:12" x14ac:dyDescent="0.25">
      <c r="K13" t="s">
        <v>54</v>
      </c>
      <c r="L13" t="s">
        <v>55</v>
      </c>
    </row>
    <row r="14" spans="3:12" x14ac:dyDescent="0.25">
      <c r="K14">
        <f>K11</f>
        <v>2.7825037316466195</v>
      </c>
      <c r="L14">
        <f>L11</f>
        <v>8.1004309089837427</v>
      </c>
    </row>
    <row r="19" spans="3:12" x14ac:dyDescent="0.25">
      <c r="C19" t="s">
        <v>59</v>
      </c>
    </row>
    <row r="21" spans="3:12" x14ac:dyDescent="0.25">
      <c r="C21" t="s">
        <v>56</v>
      </c>
    </row>
    <row r="23" spans="3:12" x14ac:dyDescent="0.25">
      <c r="C23" t="s">
        <v>57</v>
      </c>
      <c r="D23">
        <f>0.015</f>
        <v>1.4999999999999999E-2</v>
      </c>
    </row>
    <row r="24" spans="3:12" x14ac:dyDescent="0.25">
      <c r="C24" t="s">
        <v>58</v>
      </c>
      <c r="D24">
        <f>-K14*I11*D23+0.5*L14*I11*D23*D23</f>
        <v>-38.518664332776183</v>
      </c>
    </row>
    <row r="29" spans="3:12" x14ac:dyDescent="0.25">
      <c r="C29" t="s">
        <v>61</v>
      </c>
    </row>
    <row r="31" spans="3:12" x14ac:dyDescent="0.25">
      <c r="C31" t="s">
        <v>42</v>
      </c>
      <c r="D31">
        <v>3</v>
      </c>
    </row>
    <row r="32" spans="3:12" x14ac:dyDescent="0.25">
      <c r="C32" t="s">
        <v>43</v>
      </c>
      <c r="D32" s="2">
        <v>0.06</v>
      </c>
      <c r="G32" s="19" t="s">
        <v>47</v>
      </c>
      <c r="H32" s="19" t="s">
        <v>48</v>
      </c>
      <c r="I32" s="19" t="s">
        <v>49</v>
      </c>
      <c r="J32" s="19"/>
      <c r="K32" s="19"/>
      <c r="L32" s="19"/>
    </row>
    <row r="33" spans="3:12" x14ac:dyDescent="0.25">
      <c r="C33" t="s">
        <v>44</v>
      </c>
      <c r="D33">
        <v>2</v>
      </c>
      <c r="G33" s="19">
        <v>0.5</v>
      </c>
      <c r="H33" s="19">
        <f>$D$4/$D$5*$D$7</f>
        <v>30</v>
      </c>
      <c r="I33" s="19">
        <f>H33*EXP(-G33*$D$34)</f>
        <v>28.608314193978792</v>
      </c>
      <c r="J33" s="20"/>
      <c r="K33" s="19"/>
      <c r="L33" s="19"/>
    </row>
    <row r="34" spans="3:12" x14ac:dyDescent="0.25">
      <c r="C34" t="s">
        <v>45</v>
      </c>
      <c r="D34" s="21">
        <v>9.5000000000000001E-2</v>
      </c>
      <c r="G34" s="19">
        <v>1</v>
      </c>
      <c r="H34" s="19">
        <f>$D$4/$D$5*$D$7</f>
        <v>30</v>
      </c>
      <c r="I34" s="19">
        <f t="shared" ref="I34:I38" si="4">H34*EXP(-G34*$D$34)</f>
        <v>27.281188034046941</v>
      </c>
      <c r="J34" s="20"/>
      <c r="K34" s="19"/>
      <c r="L34" s="19"/>
    </row>
    <row r="35" spans="3:12" x14ac:dyDescent="0.25">
      <c r="C35" t="s">
        <v>46</v>
      </c>
      <c r="D35">
        <v>1000</v>
      </c>
      <c r="G35" s="19">
        <v>1.5</v>
      </c>
      <c r="H35" s="19">
        <f>$D$4/$D$5*$D$7</f>
        <v>30</v>
      </c>
      <c r="I35" s="19">
        <f t="shared" si="4"/>
        <v>26.015626628767649</v>
      </c>
      <c r="J35" s="20"/>
      <c r="K35" s="19"/>
      <c r="L35" s="19"/>
    </row>
    <row r="36" spans="3:12" x14ac:dyDescent="0.25">
      <c r="G36" s="19">
        <v>2</v>
      </c>
      <c r="H36" s="19">
        <f>$D$4/$D$5*$D$7</f>
        <v>30</v>
      </c>
      <c r="I36" s="19">
        <f t="shared" si="4"/>
        <v>24.80877401830087</v>
      </c>
      <c r="J36" s="20"/>
      <c r="K36" s="19"/>
      <c r="L36" s="19"/>
    </row>
    <row r="37" spans="3:12" x14ac:dyDescent="0.25">
      <c r="G37" s="19">
        <v>2.5</v>
      </c>
      <c r="H37" s="19">
        <f>$D$4/$D$5*$D$7</f>
        <v>30</v>
      </c>
      <c r="I37" s="19">
        <f t="shared" si="4"/>
        <v>23.657906729432298</v>
      </c>
      <c r="J37" s="20"/>
      <c r="K37" s="19"/>
      <c r="L37" s="19"/>
    </row>
    <row r="38" spans="3:12" x14ac:dyDescent="0.25">
      <c r="C38" t="s">
        <v>60</v>
      </c>
      <c r="D38">
        <f>I39-I11</f>
        <v>-38.531228274068667</v>
      </c>
      <c r="G38" s="19">
        <v>3</v>
      </c>
      <c r="H38" s="19">
        <f>$D$4/$D$5*$D$7+D35</f>
        <v>1030</v>
      </c>
      <c r="I38" s="19">
        <f t="shared" si="4"/>
        <v>774.5746819489641</v>
      </c>
      <c r="J38" s="20"/>
      <c r="K38" s="19"/>
      <c r="L38" s="19"/>
    </row>
    <row r="39" spans="3:12" x14ac:dyDescent="0.25">
      <c r="H39" t="s">
        <v>50</v>
      </c>
      <c r="I39">
        <f>SUM(I33:I38)</f>
        <v>904.94649155349066</v>
      </c>
      <c r="J39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0"/>
  <sheetViews>
    <sheetView tabSelected="1" workbookViewId="0">
      <selection activeCell="M14" sqref="M14"/>
    </sheetView>
  </sheetViews>
  <sheetFormatPr defaultRowHeight="15" x14ac:dyDescent="0.25"/>
  <cols>
    <col min="2" max="2" width="23.5703125" bestFit="1" customWidth="1"/>
    <col min="3" max="6" width="10.5703125" bestFit="1" customWidth="1"/>
    <col min="7" max="7" width="11.5703125" bestFit="1" customWidth="1"/>
  </cols>
  <sheetData>
    <row r="3" spans="2:14" x14ac:dyDescent="0.25">
      <c r="C3" t="s">
        <v>70</v>
      </c>
      <c r="D3" t="s">
        <v>71</v>
      </c>
      <c r="E3" t="s">
        <v>72</v>
      </c>
      <c r="F3" t="s">
        <v>73</v>
      </c>
    </row>
    <row r="4" spans="2:14" x14ac:dyDescent="0.25">
      <c r="B4" t="s">
        <v>67</v>
      </c>
      <c r="C4" s="24">
        <v>25</v>
      </c>
      <c r="D4" s="24">
        <v>30</v>
      </c>
      <c r="E4" s="24">
        <v>35</v>
      </c>
      <c r="F4" s="24">
        <v>45</v>
      </c>
      <c r="J4" s="42" t="s">
        <v>79</v>
      </c>
      <c r="K4" s="37"/>
      <c r="L4" s="37"/>
      <c r="M4" s="37"/>
      <c r="N4" s="38"/>
    </row>
    <row r="5" spans="2:14" ht="15.75" thickBot="1" x14ac:dyDescent="0.3">
      <c r="B5" t="s">
        <v>68</v>
      </c>
      <c r="C5">
        <v>300</v>
      </c>
      <c r="D5">
        <v>250</v>
      </c>
      <c r="E5">
        <v>200</v>
      </c>
      <c r="F5">
        <v>150</v>
      </c>
      <c r="J5" s="43" t="s">
        <v>80</v>
      </c>
      <c r="K5" s="44" t="s">
        <v>81</v>
      </c>
      <c r="L5" s="45">
        <v>2</v>
      </c>
      <c r="M5" s="44"/>
      <c r="N5" s="46"/>
    </row>
    <row r="6" spans="2:14" ht="15.75" thickTop="1" x14ac:dyDescent="0.25">
      <c r="B6" t="s">
        <v>69</v>
      </c>
      <c r="C6" s="1">
        <v>0.1</v>
      </c>
      <c r="D6" s="1">
        <v>0.12</v>
      </c>
      <c r="E6" s="1">
        <v>0.15</v>
      </c>
      <c r="F6" s="1">
        <v>0.2</v>
      </c>
      <c r="J6" s="39" t="s">
        <v>82</v>
      </c>
      <c r="K6" s="35">
        <v>1</v>
      </c>
      <c r="L6" s="35"/>
      <c r="M6" s="35"/>
      <c r="N6" s="36"/>
    </row>
    <row r="7" spans="2:14" x14ac:dyDescent="0.25">
      <c r="B7" t="s">
        <v>13</v>
      </c>
      <c r="C7" s="1">
        <v>0.2</v>
      </c>
      <c r="D7" s="1">
        <v>0.25</v>
      </c>
      <c r="E7" s="1">
        <v>0.3</v>
      </c>
      <c r="F7" s="1">
        <v>0.35</v>
      </c>
      <c r="J7" s="40"/>
      <c r="K7" s="31">
        <v>0.6</v>
      </c>
      <c r="L7" s="31">
        <v>1</v>
      </c>
      <c r="M7" s="31"/>
      <c r="N7" s="32"/>
    </row>
    <row r="8" spans="2:14" x14ac:dyDescent="0.25">
      <c r="C8" s="1"/>
      <c r="D8" s="1"/>
      <c r="E8" s="1"/>
      <c r="F8" s="1"/>
      <c r="J8" s="40"/>
      <c r="K8" s="31">
        <v>0.6</v>
      </c>
      <c r="L8" s="31">
        <v>0.6</v>
      </c>
      <c r="M8" s="31">
        <v>1</v>
      </c>
      <c r="N8" s="32"/>
    </row>
    <row r="9" spans="2:14" x14ac:dyDescent="0.25">
      <c r="B9" t="s">
        <v>74</v>
      </c>
      <c r="C9" s="26">
        <v>2</v>
      </c>
      <c r="D9" s="1"/>
      <c r="E9" s="1"/>
      <c r="F9" s="1"/>
      <c r="J9" s="41"/>
      <c r="K9" s="33">
        <v>0.6</v>
      </c>
      <c r="L9" s="33">
        <v>0.6</v>
      </c>
      <c r="M9" s="33">
        <v>0.6</v>
      </c>
      <c r="N9" s="34">
        <v>1</v>
      </c>
    </row>
    <row r="10" spans="2:14" x14ac:dyDescent="0.25">
      <c r="G10" s="27" t="s">
        <v>78</v>
      </c>
    </row>
    <row r="11" spans="2:14" x14ac:dyDescent="0.25">
      <c r="B11" t="s">
        <v>76</v>
      </c>
      <c r="C11" s="25">
        <f>C4*C5</f>
        <v>7500</v>
      </c>
      <c r="D11" s="25">
        <f>D4*D5</f>
        <v>7500</v>
      </c>
      <c r="E11" s="25">
        <f>E4*E5</f>
        <v>7000</v>
      </c>
      <c r="F11" s="25">
        <f>F4*F5</f>
        <v>6750</v>
      </c>
      <c r="G11" s="28">
        <f>SUM(C11:F11)</f>
        <v>28750</v>
      </c>
    </row>
    <row r="12" spans="2:14" x14ac:dyDescent="0.25">
      <c r="G12" s="27"/>
    </row>
    <row r="13" spans="2:14" x14ac:dyDescent="0.25">
      <c r="B13" t="s">
        <v>75</v>
      </c>
      <c r="C13" s="23">
        <f ca="1">C$4*EXP((C$6-0.5*C$7*C$7)*$C$9+C$7*SQRT($C$9)*_xll.RiskNormal(0,1,_xll.RiskCopula(Copula1,1)))</f>
        <v>29.337771774795257</v>
      </c>
      <c r="D13" s="23">
        <f ca="1">D$4*EXP((D$6-0.5*D$7*D$7)*$C$9+D$7*SQRT($C$9)*_xll.RiskNormal(0,1,_xll.RiskCopula(Copula1,2)))</f>
        <v>35.826841737073785</v>
      </c>
      <c r="E13" s="23">
        <f ca="1">E$4*EXP((E$6-0.5*E$7*E$7)*$C$9+E$7*SQRT($C$9)*_xll.RiskNormal(0,1,_xll.RiskCopula(Copula1,3)))</f>
        <v>43.178732098486009</v>
      </c>
      <c r="F13" s="23">
        <f ca="1">F$4*EXP((F$6-0.5*F$7*F$7)*$C$9+F$7*SQRT($C$9)*_xll.RiskNormal(0,1,_xll.RiskCopula(Copula1,4)))</f>
        <v>59.392175361469143</v>
      </c>
      <c r="G13" s="29"/>
    </row>
    <row r="14" spans="2:14" x14ac:dyDescent="0.25">
      <c r="C14" s="23"/>
      <c r="D14" s="23"/>
      <c r="E14" s="23"/>
      <c r="F14" s="23"/>
      <c r="G14" s="29"/>
    </row>
    <row r="15" spans="2:14" x14ac:dyDescent="0.25">
      <c r="B15" t="s">
        <v>77</v>
      </c>
      <c r="C15" s="24">
        <f ca="1">C13*C5</f>
        <v>8801.3315324385767</v>
      </c>
      <c r="D15" s="24">
        <f ca="1">D13*D5</f>
        <v>8956.710434268447</v>
      </c>
      <c r="E15" s="24">
        <f ca="1">E13*E5</f>
        <v>8635.7464196972014</v>
      </c>
      <c r="F15" s="24">
        <f ca="1">F13*F5</f>
        <v>8908.8263042203707</v>
      </c>
      <c r="G15" s="30">
        <f ca="1">SUM(C15:F15)</f>
        <v>35302.614690624592</v>
      </c>
    </row>
    <row r="17" spans="2:7" x14ac:dyDescent="0.25">
      <c r="E17" t="s">
        <v>85</v>
      </c>
      <c r="G17" s="1">
        <f ca="1">_xll.RiskOutput("Portfolio return")+G15/G11-1</f>
        <v>0.22791703271737718</v>
      </c>
    </row>
    <row r="18" spans="2:7" x14ac:dyDescent="0.25">
      <c r="B18" t="s">
        <v>83</v>
      </c>
      <c r="C18">
        <v>0.99</v>
      </c>
    </row>
    <row r="19" spans="2:7" x14ac:dyDescent="0.25">
      <c r="B19" t="s">
        <v>84</v>
      </c>
      <c r="C19">
        <f>1-C18</f>
        <v>1.0000000000000009E-2</v>
      </c>
    </row>
    <row r="20" spans="2:7" x14ac:dyDescent="0.25">
      <c r="B20" t="s">
        <v>86</v>
      </c>
      <c r="C20">
        <f ca="1">_xll.RiskPercentile(G17,0.05)</f>
        <v>0.22791703271737718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q1-3</vt:lpstr>
      <vt:lpstr>Q4-EWMA</vt:lpstr>
      <vt:lpstr>Q5-GARCH</vt:lpstr>
      <vt:lpstr>q6</vt:lpstr>
      <vt:lpstr>Q10</vt:lpstr>
      <vt:lpstr>Q11</vt:lpstr>
      <vt:lpstr>Copula1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Kingf00</dc:creator>
  <cp:lastModifiedBy>Kingf00</cp:lastModifiedBy>
  <dcterms:created xsi:type="dcterms:W3CDTF">2016-04-19T22:03:51Z</dcterms:created>
  <dcterms:modified xsi:type="dcterms:W3CDTF">2016-04-19T23:34:34Z</dcterms:modified>
</cp:coreProperties>
</file>