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30" windowWidth="23955" windowHeight="10545"/>
  </bookViews>
  <sheets>
    <sheet name="Sheet1" sheetId="1" r:id="rId1"/>
  </sheets>
  <definedNames>
    <definedName name="_xlnm.Print_Area" localSheetId="0">Sheet1!$A$1:$L$47</definedName>
  </definedNames>
  <calcPr calcId="145621"/>
</workbook>
</file>

<file path=xl/calcChain.xml><?xml version="1.0" encoding="utf-8"?>
<calcChain xmlns="http://schemas.openxmlformats.org/spreadsheetml/2006/main">
  <c r="D39" i="1" l="1"/>
  <c r="C45" i="1"/>
  <c r="D40" i="1" s="1"/>
  <c r="C39" i="1"/>
  <c r="E13" i="1"/>
  <c r="C14" i="1" s="1"/>
  <c r="E14" i="1" s="1"/>
  <c r="C15" i="1" s="1"/>
  <c r="K45" i="1"/>
  <c r="J45" i="1"/>
  <c r="I45" i="1"/>
  <c r="K39" i="1"/>
  <c r="J39" i="1"/>
  <c r="I39" i="1"/>
  <c r="H39" i="1"/>
  <c r="G39" i="1"/>
  <c r="F39" i="1"/>
  <c r="E39" i="1"/>
  <c r="H45" i="1"/>
  <c r="G18" i="1"/>
  <c r="G45" i="1"/>
  <c r="F20" i="1"/>
  <c r="G20" i="1" s="1"/>
  <c r="F45" i="1"/>
  <c r="E45" i="1"/>
  <c r="G16" i="1"/>
  <c r="G17" i="1"/>
  <c r="D42" i="1" l="1"/>
  <c r="D43" i="1"/>
  <c r="D41" i="1"/>
  <c r="E15" i="1"/>
  <c r="D45" i="1" l="1"/>
  <c r="C16" i="1"/>
  <c r="E16" i="1" s="1"/>
  <c r="C17" i="1" l="1"/>
  <c r="E17" i="1" s="1"/>
  <c r="C18" i="1" l="1"/>
  <c r="E18" i="1" s="1"/>
  <c r="C19" i="1" l="1"/>
  <c r="E19" i="1" s="1"/>
  <c r="C20" i="1" l="1"/>
  <c r="E20" i="1" s="1"/>
</calcChain>
</file>

<file path=xl/sharedStrings.xml><?xml version="1.0" encoding="utf-8"?>
<sst xmlns="http://schemas.openxmlformats.org/spreadsheetml/2006/main" count="55" uniqueCount="50">
  <si>
    <t>June 3, 2011</t>
  </si>
  <si>
    <t>Stake Acquired</t>
  </si>
  <si>
    <t>Ownership (Before)</t>
  </si>
  <si>
    <t>Ownership (After)</t>
  </si>
  <si>
    <t>Price Paid</t>
  </si>
  <si>
    <t>All amounts in US$ million</t>
  </si>
  <si>
    <t>Source</t>
  </si>
  <si>
    <t>US Treasury's ownership</t>
  </si>
  <si>
    <t>http://www.fcagroup.com/en-US/media_center/FiatDocuments/2011/June/UST_Call_Pricing_and_ERA_ENG.pdf</t>
  </si>
  <si>
    <t>April 21, 2011</t>
  </si>
  <si>
    <t>April 30, 2009</t>
  </si>
  <si>
    <t>Fiat</t>
  </si>
  <si>
    <t>VEBA</t>
  </si>
  <si>
    <t>http://www.fcagroup.com/en-US/media_center/FiatDocuments/2009/APRILE/04_30_2009_Fiat_Group_and_Chrysler_enter_into_a_global_strategic_alliance.pdf</t>
  </si>
  <si>
    <t>Can. Gvt</t>
  </si>
  <si>
    <t>UST</t>
  </si>
  <si>
    <t>January 10, 2011</t>
  </si>
  <si>
    <t>http://www.fcagroup.com/en-US/media_center/FiatDocuments/2011/January/Fiat%20increases%20ownership%20of%20Chrysler%20Group%20LLC.pdf</t>
  </si>
  <si>
    <t>Total</t>
  </si>
  <si>
    <t>Holders</t>
  </si>
  <si>
    <t>April 12, 2011</t>
  </si>
  <si>
    <t>http://www.fcagroup.com/en-US/media_center/FiatDocuments/2011/April/Fiat_increases_ownership_of_Chrysler_Group_LLC_from_25_to_30_percent.pdf</t>
  </si>
  <si>
    <t>VEBA's ownership</t>
  </si>
  <si>
    <t>January 1, 2014</t>
  </si>
  <si>
    <t>http://www.fcagroup.com/en-US/media_center/FiatDocuments/2014/Gennaio/Fiat_to_acquire_remaining_equity_interests_in_Chrysler_Group_LLC_from_VEBA_Trust.pdf</t>
  </si>
  <si>
    <t>Press Release Date</t>
  </si>
  <si>
    <t>n/a</t>
  </si>
  <si>
    <t>Comments</t>
  </si>
  <si>
    <t>With specific reference to Fiat call options under the Chrysler-Fiat Alliance agreements, Fiat, currently holding 20% of Chrysler Group LLC, has the right - conditioned upon the achievement of three separate Performance Events - to receive without consideration up to an additional 15% interest in Chrysler Group LLC. In particular, the first Performance Event will occur when Chrysler receives regulatory approval for an engine based on the Fiat FIRE family for manufacture in U.S. and Chrysler commits to production. The second Performance Event will occur when Chrysler records revenues of $1.5 billion outside NAFTA and enters into agreements regarding the distribution in the Latin America region of certain Chrysler products. Finally, Fiat will receive the third tranche of 5% interest in Chrysler when Chrysler receives regulatory approval for a car based on Fiat platform technology with at least 40 combined mpg and commits to commercial assembly in the U.S. In addition to these rights, for each Performance Event that has not occurred by January 2013, Fiat may acquire the associated 5% equity tranches through a primary call option. Fiat also has a second primary call option to acquire up to a further 16% of Chrysler’s equity, subject to a limit on Fiat’s ownership at 49% prior to full repayment of the UST and Canadian government loans. Fiat may exercise these two call options from January 2013 to June 2016. The consideration to be paid for the exercise of these two options is determined on the basis of an EBITDA multiple (average multiple of reference automakers, not to exceed the Fiat multiple). In the event that at the time of exercise Chrysler is a listed company, such consideration will be based on a market trading price.</t>
  </si>
  <si>
    <t>July 21, 2011</t>
  </si>
  <si>
    <t>Canada Gvt's ownership</t>
  </si>
  <si>
    <t>http://www.fcagroup.com/en-US/media_center/FiatDocuments/2011/July/Fiat_acquista_partecipazioni_in_Chrysler_del_Canada_e_del_Tesoro_Usa_ing.pdf</t>
  </si>
  <si>
    <t>http://www.fcagroup.com/en-US/media_center/FiatDocuments/2012/January/Fiat_increases_its_interest_in_Chrysler_Group_LLC_to_58,5_per_cent.pdf</t>
  </si>
  <si>
    <t>January 5, 2012</t>
  </si>
  <si>
    <t>http://www.fcagroup.com/en-US/media_center/FiatDocuments/2011/April/Agreement_to_increase_Fiat_stake_in_Chrysler.pdf</t>
  </si>
  <si>
    <t>Implied Co. Value</t>
  </si>
  <si>
    <t>No purchase price (1st Performance Event - see below)</t>
  </si>
  <si>
    <t>No purchase price (2nd Performance Event - see below)</t>
  </si>
  <si>
    <t>No purchase price (3rd Performance Event - see below)</t>
  </si>
  <si>
    <t>Historical Reference</t>
  </si>
  <si>
    <t>May 1998: Chrysler merges with Daimler</t>
  </si>
  <si>
    <t>May 2007: Sale of 80.1% of Chrysler to Cerberus (private equity); Daimler keeps 19.9%. Purchase price of $7,410 million for an implied company value of $9,251 million</t>
  </si>
  <si>
    <t>April 2009: Chapter 11 proceedings / FIAT, VEBA, US and Canadian governments new ownership</t>
  </si>
  <si>
    <t>FIAT Ownership</t>
  </si>
  <si>
    <t>Overall Ownership</t>
  </si>
  <si>
    <t>Starting point</t>
  </si>
  <si>
    <t>Diluted Basis</t>
  </si>
  <si>
    <t>Effective Basis</t>
  </si>
  <si>
    <t>Equity Call Option (see below)</t>
  </si>
  <si>
    <t>Notes on Performance Events / Equity Call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</si>
</sst>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6" formatCode="&quot;$&quot;#,##0_);\(&quot;$&quot;#,##0\);\-_)"/>
    <numFmt numFmtId="167" formatCode="0.0%"/>
  </numFmts>
  <fonts count="6" x14ac:knownFonts="1">
    <font>
      <sz val="11"/>
      <color theme="1"/>
      <name val="Trebuchet MS"/>
      <family val="2"/>
      <scheme val="minor"/>
    </font>
    <font>
      <sz val="11"/>
      <name val="Trebuchet MS"/>
      <family val="2"/>
    </font>
    <font>
      <u/>
      <sz val="11"/>
      <color theme="10"/>
      <name val="Trebuchet MS"/>
      <family val="2"/>
      <scheme val="minor"/>
    </font>
    <font>
      <u/>
      <sz val="11"/>
      <name val="Trebuchet MS"/>
      <family val="2"/>
    </font>
    <font>
      <b/>
      <u/>
      <sz val="11"/>
      <name val="Trebuchet MS"/>
      <family val="2"/>
    </font>
    <font>
      <sz val="11"/>
      <color rgb="FF0000FF"/>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1" fillId="0" borderId="0" xfId="0" applyFont="1" applyAlignment="1">
      <alignment vertical="center"/>
    </xf>
    <xf numFmtId="0" fontId="1" fillId="0" borderId="0" xfId="0" quotePrefix="1" applyFont="1" applyAlignment="1">
      <alignment vertical="center"/>
    </xf>
    <xf numFmtId="9"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5"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2" fillId="0" borderId="0" xfId="1" applyAlignment="1">
      <alignment horizontal="left" vertical="center"/>
    </xf>
    <xf numFmtId="0" fontId="3" fillId="0" borderId="0" xfId="0" quotePrefix="1" applyFont="1" applyAlignment="1">
      <alignment vertical="center"/>
    </xf>
    <xf numFmtId="0" fontId="1" fillId="0" borderId="0" xfId="0" applyFont="1" applyAlignment="1"/>
    <xf numFmtId="0" fontId="1" fillId="0" borderId="0" xfId="0" quotePrefix="1" applyFont="1" applyAlignment="1">
      <alignment horizontal="left" vertical="center" wrapText="1"/>
    </xf>
    <xf numFmtId="167"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 fillId="0" borderId="1" xfId="0" quotePrefix="1" applyFont="1" applyBorder="1" applyAlignment="1">
      <alignment vertical="center"/>
    </xf>
    <xf numFmtId="167" fontId="1" fillId="0" borderId="1" xfId="0" applyNumberFormat="1" applyFont="1" applyBorder="1" applyAlignment="1">
      <alignment horizontal="center" vertical="center"/>
    </xf>
    <xf numFmtId="166" fontId="5" fillId="0" borderId="0" xfId="0" applyNumberFormat="1" applyFont="1" applyAlignment="1">
      <alignment horizontal="center" vertical="center"/>
    </xf>
    <xf numFmtId="167" fontId="5" fillId="0" borderId="0" xfId="0" applyNumberFormat="1" applyFont="1" applyAlignment="1">
      <alignment horizontal="center" vertical="center"/>
    </xf>
    <xf numFmtId="0" fontId="3" fillId="0" borderId="0" xfId="0" applyFont="1" applyAlignment="1">
      <alignment horizontal="left" vertical="center"/>
    </xf>
    <xf numFmtId="0" fontId="3" fillId="0" borderId="0" xfId="0" quotePrefix="1" applyFont="1" applyAlignment="1">
      <alignment horizontal="center" vertical="center"/>
    </xf>
    <xf numFmtId="0" fontId="1" fillId="2" borderId="0" xfId="0" quotePrefix="1" applyFont="1" applyFill="1" applyAlignment="1">
      <alignment vertical="center"/>
    </xf>
    <xf numFmtId="167" fontId="5" fillId="2" borderId="0" xfId="0" applyNumberFormat="1"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5"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0" fontId="4" fillId="3" borderId="0" xfId="0" applyFont="1" applyFill="1" applyAlignment="1"/>
  </cellXfs>
  <cellStyles count="2">
    <cellStyle name="Hyperlink" xfId="1" builtinId="8"/>
    <cellStyle name="Normal" xfId="0" builtinId="0"/>
  </cellStyles>
  <dxfs count="0"/>
  <tableStyles count="0" defaultTableStyle="TableStyleMedium2" defaultPivotStyle="PivotStyleLight16"/>
  <colors>
    <mruColors>
      <color rgb="FF0000FF"/>
      <color rgb="FF806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IBC New Palette 3">
      <a:dk1>
        <a:sysClr val="windowText" lastClr="000000"/>
      </a:dk1>
      <a:lt1>
        <a:sysClr val="window" lastClr="FFFFFF"/>
      </a:lt1>
      <a:dk2>
        <a:srgbClr val="AAAAAA"/>
      </a:dk2>
      <a:lt2>
        <a:srgbClr val="D2ECF2"/>
      </a:lt2>
      <a:accent1>
        <a:srgbClr val="AF0B1C"/>
      </a:accent1>
      <a:accent2>
        <a:srgbClr val="FFD400"/>
      </a:accent2>
      <a:accent3>
        <a:srgbClr val="006C97"/>
      </a:accent3>
      <a:accent4>
        <a:srgbClr val="74A855"/>
      </a:accent4>
      <a:accent5>
        <a:srgbClr val="A6DAE6"/>
      </a:accent5>
      <a:accent6>
        <a:srgbClr val="D40139"/>
      </a:accent6>
      <a:hlink>
        <a:srgbClr val="D8D1CA"/>
      </a:hlink>
      <a:folHlink>
        <a:srgbClr val="0000FF"/>
      </a:folHlink>
    </a:clrScheme>
    <a:fontScheme name="CIBC">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cagroup.com/en-US/media_center/FiatDocuments/2011/April/Agreement_to_increase_Fiat_stake_in_Chrysler.pdf" TargetMode="External"/><Relationship Id="rId3" Type="http://schemas.openxmlformats.org/officeDocument/2006/relationships/hyperlink" Target="http://www.fcagroup.com/en-US/media_center/FiatDocuments/2011/January/Fiat%20increases%20ownership%20of%20Chrysler%20Group%20LLC.pdf" TargetMode="External"/><Relationship Id="rId7" Type="http://schemas.openxmlformats.org/officeDocument/2006/relationships/hyperlink" Target="http://www.fcagroup.com/en-US/media_center/FiatDocuments/2012/January/Fiat_increases_its_interest_in_Chrysler_Group_LLC_to_58,5_per_cent.pdf" TargetMode="External"/><Relationship Id="rId2" Type="http://schemas.openxmlformats.org/officeDocument/2006/relationships/hyperlink" Target="http://www.fcagroup.com/en-US/media_center/FiatDocuments/2009/APRILE/04_30_2009_Fiat_Group_and_Chrysler_enter_into_a_global_strategic_alliance.pdf" TargetMode="External"/><Relationship Id="rId1" Type="http://schemas.openxmlformats.org/officeDocument/2006/relationships/hyperlink" Target="http://www.fcagroup.com/en-US/media_center/FiatDocuments/2011/June/UST_Call_Pricing_and_ERA_ENG.pdf" TargetMode="External"/><Relationship Id="rId6" Type="http://schemas.openxmlformats.org/officeDocument/2006/relationships/hyperlink" Target="http://www.fcagroup.com/en-US/media_center/FiatDocuments/2014/Gennaio/Fiat_to_acquire_remaining_equity_interests_in_Chrysler_Group_LLC_from_VEBA_Trust.pdf" TargetMode="External"/><Relationship Id="rId5" Type="http://schemas.openxmlformats.org/officeDocument/2006/relationships/hyperlink" Target="http://www.fcagroup.com/en-US/media_center/FiatDocuments/2011/July/Fiat_acquista_partecipazioni_in_Chrysler_del_Canada_e_del_Tesoro_Usa_ing.pdf" TargetMode="External"/><Relationship Id="rId4" Type="http://schemas.openxmlformats.org/officeDocument/2006/relationships/hyperlink" Target="http://www.fcagroup.com/en-US/media_center/FiatDocuments/2011/April/Fiat_increases_ownership_of_Chrysler_Group_LLC_from_25_to_30_percent.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7"/>
  <sheetViews>
    <sheetView tabSelected="1" zoomScaleNormal="100" zoomScaleSheetLayoutView="100" workbookViewId="0">
      <selection activeCell="J24" sqref="J24"/>
    </sheetView>
  </sheetViews>
  <sheetFormatPr defaultColWidth="15.875" defaultRowHeight="16.5" x14ac:dyDescent="0.3"/>
  <cols>
    <col min="1" max="1" width="1.625" style="12" customWidth="1"/>
    <col min="2" max="2" width="19.5" style="12" customWidth="1"/>
    <col min="3" max="7" width="17.875" style="5" customWidth="1"/>
    <col min="8" max="9" width="17.875" style="8" customWidth="1"/>
    <col min="10" max="11" width="17.875" style="12" customWidth="1"/>
    <col min="12" max="12" width="1.75" style="12" customWidth="1"/>
    <col min="13" max="16384" width="15.875" style="12"/>
  </cols>
  <sheetData>
    <row r="2" spans="2:13" x14ac:dyDescent="0.3">
      <c r="B2" s="12" t="s">
        <v>5</v>
      </c>
    </row>
    <row r="4" spans="2:13" x14ac:dyDescent="0.3">
      <c r="B4" s="29" t="s">
        <v>39</v>
      </c>
    </row>
    <row r="5" spans="2:13" x14ac:dyDescent="0.3">
      <c r="B5" s="12" t="s">
        <v>40</v>
      </c>
    </row>
    <row r="6" spans="2:13" x14ac:dyDescent="0.3">
      <c r="B6" s="12" t="s">
        <v>41</v>
      </c>
    </row>
    <row r="7" spans="2:13" x14ac:dyDescent="0.3">
      <c r="B7" s="12" t="s">
        <v>42</v>
      </c>
    </row>
    <row r="10" spans="2:13" x14ac:dyDescent="0.3">
      <c r="B10" s="29" t="s">
        <v>43</v>
      </c>
    </row>
    <row r="11" spans="2:13" ht="6" customHeight="1" x14ac:dyDescent="0.3"/>
    <row r="12" spans="2:13" s="1" customFormat="1" x14ac:dyDescent="0.3">
      <c r="B12" s="16" t="s">
        <v>25</v>
      </c>
      <c r="C12" s="15" t="s">
        <v>2</v>
      </c>
      <c r="D12" s="15" t="s">
        <v>1</v>
      </c>
      <c r="E12" s="25" t="s">
        <v>3</v>
      </c>
      <c r="F12" s="15" t="s">
        <v>4</v>
      </c>
      <c r="G12" s="25" t="s">
        <v>35</v>
      </c>
      <c r="H12" s="21" t="s">
        <v>27</v>
      </c>
      <c r="M12" s="21" t="s">
        <v>6</v>
      </c>
    </row>
    <row r="13" spans="2:13" s="1" customFormat="1" x14ac:dyDescent="0.3">
      <c r="B13" s="2" t="s">
        <v>10</v>
      </c>
      <c r="C13" s="20">
        <v>0.2</v>
      </c>
      <c r="D13" s="20">
        <v>0</v>
      </c>
      <c r="E13" s="28">
        <f>+C13+D13</f>
        <v>0.2</v>
      </c>
      <c r="F13" s="4"/>
      <c r="G13" s="26"/>
      <c r="H13" s="9" t="s">
        <v>45</v>
      </c>
      <c r="M13" s="10" t="s">
        <v>13</v>
      </c>
    </row>
    <row r="14" spans="2:13" s="1" customFormat="1" x14ac:dyDescent="0.3">
      <c r="B14" s="2" t="s">
        <v>16</v>
      </c>
      <c r="C14" s="14">
        <f>E13</f>
        <v>0.2</v>
      </c>
      <c r="D14" s="20">
        <v>0.05</v>
      </c>
      <c r="E14" s="28">
        <f>+C14+D14</f>
        <v>0.25</v>
      </c>
      <c r="F14" s="4" t="s">
        <v>26</v>
      </c>
      <c r="G14" s="26" t="s">
        <v>26</v>
      </c>
      <c r="H14" s="9" t="s">
        <v>36</v>
      </c>
      <c r="M14" s="10" t="s">
        <v>17</v>
      </c>
    </row>
    <row r="15" spans="2:13" s="1" customFormat="1" x14ac:dyDescent="0.3">
      <c r="B15" s="2" t="s">
        <v>20</v>
      </c>
      <c r="C15" s="14">
        <f>E14</f>
        <v>0.25</v>
      </c>
      <c r="D15" s="20">
        <v>0.05</v>
      </c>
      <c r="E15" s="28">
        <f>+C15+D15</f>
        <v>0.3</v>
      </c>
      <c r="F15" s="4" t="s">
        <v>26</v>
      </c>
      <c r="G15" s="26" t="s">
        <v>26</v>
      </c>
      <c r="H15" s="9" t="s">
        <v>37</v>
      </c>
      <c r="M15" s="10" t="s">
        <v>21</v>
      </c>
    </row>
    <row r="16" spans="2:13" s="1" customFormat="1" x14ac:dyDescent="0.3">
      <c r="B16" s="2" t="s">
        <v>9</v>
      </c>
      <c r="C16" s="14">
        <f>E15</f>
        <v>0.3</v>
      </c>
      <c r="D16" s="20">
        <v>0.16</v>
      </c>
      <c r="E16" s="28">
        <f>+C16+D16</f>
        <v>0.45999999999999996</v>
      </c>
      <c r="F16" s="19">
        <v>1268</v>
      </c>
      <c r="G16" s="27">
        <f>F16/D16</f>
        <v>7925</v>
      </c>
      <c r="H16" s="9" t="s">
        <v>48</v>
      </c>
      <c r="M16" s="10" t="s">
        <v>34</v>
      </c>
    </row>
    <row r="17" spans="2:13" s="1" customFormat="1" x14ac:dyDescent="0.3">
      <c r="B17" s="2" t="s">
        <v>0</v>
      </c>
      <c r="C17" s="14">
        <f>E16</f>
        <v>0.45999999999999996</v>
      </c>
      <c r="D17" s="20">
        <v>0.06</v>
      </c>
      <c r="E17" s="28">
        <f>+C17+D17</f>
        <v>0.52</v>
      </c>
      <c r="F17" s="19">
        <v>500</v>
      </c>
      <c r="G17" s="27">
        <f>F17/D17</f>
        <v>8333.3333333333339</v>
      </c>
      <c r="H17" s="9" t="s">
        <v>7</v>
      </c>
      <c r="M17" s="10" t="s">
        <v>8</v>
      </c>
    </row>
    <row r="18" spans="2:13" s="1" customFormat="1" x14ac:dyDescent="0.3">
      <c r="B18" s="2" t="s">
        <v>29</v>
      </c>
      <c r="C18" s="14">
        <f>E17</f>
        <v>0.52</v>
      </c>
      <c r="D18" s="20">
        <v>1.4999999999999999E-2</v>
      </c>
      <c r="E18" s="28">
        <f>+C18+D18</f>
        <v>0.53500000000000003</v>
      </c>
      <c r="F18" s="19">
        <v>125</v>
      </c>
      <c r="G18" s="27">
        <f>F18/D18</f>
        <v>8333.3333333333339</v>
      </c>
      <c r="H18" s="9" t="s">
        <v>30</v>
      </c>
      <c r="M18" s="10" t="s">
        <v>31</v>
      </c>
    </row>
    <row r="19" spans="2:13" s="1" customFormat="1" x14ac:dyDescent="0.3">
      <c r="B19" s="2" t="s">
        <v>33</v>
      </c>
      <c r="C19" s="14">
        <f>E18</f>
        <v>0.53500000000000003</v>
      </c>
      <c r="D19" s="20">
        <v>0.05</v>
      </c>
      <c r="E19" s="28">
        <f>+C19+D19</f>
        <v>0.58500000000000008</v>
      </c>
      <c r="F19" s="4" t="s">
        <v>26</v>
      </c>
      <c r="G19" s="26" t="s">
        <v>26</v>
      </c>
      <c r="H19" s="9" t="s">
        <v>38</v>
      </c>
      <c r="M19" s="10" t="s">
        <v>32</v>
      </c>
    </row>
    <row r="20" spans="2:13" s="1" customFormat="1" x14ac:dyDescent="0.3">
      <c r="B20" s="2" t="s">
        <v>23</v>
      </c>
      <c r="C20" s="14">
        <f>E19</f>
        <v>0.58500000000000008</v>
      </c>
      <c r="D20" s="20">
        <v>0.41499999999999998</v>
      </c>
      <c r="E20" s="28">
        <f>+C20+D20</f>
        <v>1</v>
      </c>
      <c r="F20" s="19">
        <f>1900+1750</f>
        <v>3650</v>
      </c>
      <c r="G20" s="27">
        <f>F20/D20</f>
        <v>8795.1807228915659</v>
      </c>
      <c r="H20" s="9" t="s">
        <v>22</v>
      </c>
      <c r="M20" s="10" t="s">
        <v>24</v>
      </c>
    </row>
    <row r="22" spans="2:13" s="1" customFormat="1" x14ac:dyDescent="0.3">
      <c r="B22" s="11" t="s">
        <v>49</v>
      </c>
      <c r="C22" s="3"/>
      <c r="D22" s="3"/>
      <c r="E22" s="3"/>
      <c r="F22" s="7"/>
      <c r="G22" s="6"/>
      <c r="H22" s="9"/>
      <c r="I22" s="20"/>
      <c r="J22" s="20"/>
      <c r="K22" s="20"/>
      <c r="L22" s="20"/>
    </row>
    <row r="23" spans="2:13" s="1" customFormat="1" ht="16.5" customHeight="1" x14ac:dyDescent="0.3">
      <c r="B23" s="13" t="s">
        <v>28</v>
      </c>
      <c r="C23" s="13"/>
      <c r="D23" s="13"/>
      <c r="E23" s="13"/>
      <c r="F23" s="13"/>
      <c r="G23" s="13"/>
      <c r="H23" s="13"/>
      <c r="I23" s="20"/>
      <c r="J23" s="20"/>
      <c r="K23" s="20"/>
      <c r="L23" s="20"/>
    </row>
    <row r="24" spans="2:13" s="1" customFormat="1" x14ac:dyDescent="0.3">
      <c r="B24" s="13"/>
      <c r="C24" s="13"/>
      <c r="D24" s="13"/>
      <c r="E24" s="13"/>
      <c r="F24" s="13"/>
      <c r="G24" s="13"/>
      <c r="H24" s="13"/>
      <c r="I24" s="20"/>
      <c r="J24" s="20"/>
      <c r="K24" s="20"/>
      <c r="L24" s="20"/>
    </row>
    <row r="25" spans="2:13" s="1" customFormat="1" x14ac:dyDescent="0.3">
      <c r="B25" s="13"/>
      <c r="C25" s="13"/>
      <c r="D25" s="13"/>
      <c r="E25" s="13"/>
      <c r="F25" s="13"/>
      <c r="G25" s="13"/>
      <c r="H25" s="13"/>
      <c r="I25" s="20"/>
      <c r="J25" s="20"/>
      <c r="K25" s="20"/>
      <c r="L25" s="20"/>
    </row>
    <row r="26" spans="2:13" s="1" customFormat="1" x14ac:dyDescent="0.3">
      <c r="B26" s="13"/>
      <c r="C26" s="13"/>
      <c r="D26" s="13"/>
      <c r="E26" s="13"/>
      <c r="F26" s="13"/>
      <c r="G26" s="13"/>
      <c r="H26" s="13"/>
      <c r="I26" s="10"/>
    </row>
    <row r="27" spans="2:13" s="1" customFormat="1" x14ac:dyDescent="0.3">
      <c r="B27" s="13"/>
      <c r="C27" s="13"/>
      <c r="D27" s="13"/>
      <c r="E27" s="13"/>
      <c r="F27" s="13"/>
      <c r="G27" s="13"/>
      <c r="H27" s="13"/>
      <c r="I27" s="10"/>
    </row>
    <row r="28" spans="2:13" s="1" customFormat="1" x14ac:dyDescent="0.3">
      <c r="B28" s="13"/>
      <c r="C28" s="13"/>
      <c r="D28" s="13"/>
      <c r="E28" s="13"/>
      <c r="F28" s="13"/>
      <c r="G28" s="13"/>
      <c r="H28" s="13"/>
      <c r="I28" s="10"/>
    </row>
    <row r="29" spans="2:13" s="1" customFormat="1" x14ac:dyDescent="0.3">
      <c r="B29" s="13"/>
      <c r="C29" s="13"/>
      <c r="D29" s="13"/>
      <c r="E29" s="13"/>
      <c r="F29" s="13"/>
      <c r="G29" s="13"/>
      <c r="H29" s="13"/>
      <c r="I29" s="10"/>
    </row>
    <row r="30" spans="2:13" s="1" customFormat="1" x14ac:dyDescent="0.3">
      <c r="B30" s="13"/>
      <c r="C30" s="13"/>
      <c r="D30" s="13"/>
      <c r="E30" s="13"/>
      <c r="F30" s="13"/>
      <c r="G30" s="13"/>
      <c r="H30" s="13"/>
      <c r="I30" s="10"/>
    </row>
    <row r="31" spans="2:13" s="1" customFormat="1" x14ac:dyDescent="0.3">
      <c r="B31" s="13"/>
      <c r="C31" s="13"/>
      <c r="D31" s="13"/>
      <c r="E31" s="13"/>
      <c r="F31" s="13"/>
      <c r="G31" s="13"/>
      <c r="H31" s="13"/>
      <c r="I31" s="10"/>
    </row>
    <row r="32" spans="2:13" s="1" customFormat="1" x14ac:dyDescent="0.3">
      <c r="B32" s="13"/>
      <c r="C32" s="13"/>
      <c r="D32" s="13"/>
      <c r="E32" s="13"/>
      <c r="F32" s="13"/>
      <c r="G32" s="13"/>
      <c r="H32" s="13"/>
      <c r="I32" s="10"/>
    </row>
    <row r="33" spans="2:11" s="1" customFormat="1" x14ac:dyDescent="0.3">
      <c r="B33" s="13"/>
      <c r="C33" s="13"/>
      <c r="D33" s="13"/>
      <c r="E33" s="13"/>
      <c r="F33" s="13"/>
      <c r="G33" s="13"/>
      <c r="H33" s="13"/>
      <c r="I33" s="10"/>
    </row>
    <row r="34" spans="2:11" s="1" customFormat="1" x14ac:dyDescent="0.3">
      <c r="B34" s="13"/>
      <c r="C34" s="13"/>
      <c r="D34" s="13"/>
      <c r="E34" s="13"/>
      <c r="F34" s="13"/>
      <c r="G34" s="13"/>
      <c r="H34" s="13"/>
      <c r="I34" s="10"/>
    </row>
    <row r="35" spans="2:11" s="1" customFormat="1" x14ac:dyDescent="0.3">
      <c r="B35" s="2"/>
      <c r="C35" s="3"/>
      <c r="D35" s="3"/>
      <c r="E35" s="3"/>
      <c r="F35" s="7"/>
      <c r="G35" s="6"/>
      <c r="H35" s="9"/>
      <c r="I35" s="10"/>
    </row>
    <row r="37" spans="2:11" x14ac:dyDescent="0.3">
      <c r="B37" s="29" t="s">
        <v>44</v>
      </c>
    </row>
    <row r="38" spans="2:11" ht="6" customHeight="1" x14ac:dyDescent="0.3"/>
    <row r="39" spans="2:11" s="1" customFormat="1" x14ac:dyDescent="0.3">
      <c r="B39" s="16" t="s">
        <v>19</v>
      </c>
      <c r="C39" s="22" t="str">
        <f>B13</f>
        <v>April 30, 2009</v>
      </c>
      <c r="D39" s="22" t="str">
        <f>B13</f>
        <v>April 30, 2009</v>
      </c>
      <c r="E39" s="22" t="str">
        <f>B14</f>
        <v>January 10, 2011</v>
      </c>
      <c r="F39" s="22" t="str">
        <f>B15</f>
        <v>April 12, 2011</v>
      </c>
      <c r="G39" s="22" t="str">
        <f>B16</f>
        <v>April 21, 2011</v>
      </c>
      <c r="H39" s="22" t="str">
        <f>B17</f>
        <v>June 3, 2011</v>
      </c>
      <c r="I39" s="22" t="str">
        <f>B18</f>
        <v>July 21, 2011</v>
      </c>
      <c r="J39" s="22" t="str">
        <f>B19</f>
        <v>January 5, 2012</v>
      </c>
      <c r="K39" s="22" t="str">
        <f>B20</f>
        <v>January 1, 2014</v>
      </c>
    </row>
    <row r="40" spans="2:11" s="1" customFormat="1" x14ac:dyDescent="0.3">
      <c r="B40" s="2" t="s">
        <v>12</v>
      </c>
      <c r="C40" s="20">
        <v>0.55000000000000004</v>
      </c>
      <c r="D40" s="20">
        <f>C40/$C$45</f>
        <v>0.6470588235294118</v>
      </c>
      <c r="E40" s="20">
        <v>0.63500000000000001</v>
      </c>
      <c r="F40" s="20">
        <v>0.59199999999999997</v>
      </c>
      <c r="G40" s="20">
        <v>0.46500000000000002</v>
      </c>
      <c r="H40" s="20">
        <v>0.46500000000000002</v>
      </c>
      <c r="I40" s="20">
        <v>0.46500000000000002</v>
      </c>
      <c r="J40" s="20">
        <v>0.41499999999999998</v>
      </c>
      <c r="K40" s="20">
        <v>0</v>
      </c>
    </row>
    <row r="41" spans="2:11" s="1" customFormat="1" x14ac:dyDescent="0.3">
      <c r="B41" s="23" t="s">
        <v>11</v>
      </c>
      <c r="C41" s="24">
        <v>0.2</v>
      </c>
      <c r="D41" s="24">
        <f>C41/$C$45</f>
        <v>0.23529411764705885</v>
      </c>
      <c r="E41" s="24">
        <v>0.25</v>
      </c>
      <c r="F41" s="24">
        <v>0.3</v>
      </c>
      <c r="G41" s="24">
        <v>0.46</v>
      </c>
      <c r="H41" s="24">
        <v>0.52</v>
      </c>
      <c r="I41" s="24">
        <v>0.53500000000000003</v>
      </c>
      <c r="J41" s="24">
        <v>0.58499999999999996</v>
      </c>
      <c r="K41" s="24">
        <v>1</v>
      </c>
    </row>
    <row r="42" spans="2:11" s="1" customFormat="1" x14ac:dyDescent="0.3">
      <c r="B42" s="2" t="s">
        <v>15</v>
      </c>
      <c r="C42" s="20">
        <v>0.08</v>
      </c>
      <c r="D42" s="20">
        <f>C42/$C$45</f>
        <v>9.4117647058823528E-2</v>
      </c>
      <c r="E42" s="20">
        <v>9.1999999999999998E-2</v>
      </c>
      <c r="F42" s="20">
        <v>8.5999999999999993E-2</v>
      </c>
      <c r="G42" s="20">
        <v>0.06</v>
      </c>
      <c r="H42" s="20">
        <v>0</v>
      </c>
      <c r="I42" s="20">
        <v>0</v>
      </c>
      <c r="J42" s="20">
        <v>0</v>
      </c>
      <c r="K42" s="20">
        <v>0</v>
      </c>
    </row>
    <row r="43" spans="2:11" s="1" customFormat="1" x14ac:dyDescent="0.3">
      <c r="B43" s="2" t="s">
        <v>14</v>
      </c>
      <c r="C43" s="20">
        <v>0.02</v>
      </c>
      <c r="D43" s="20">
        <f>C43/$C$45</f>
        <v>2.3529411764705882E-2</v>
      </c>
      <c r="E43" s="20">
        <v>2.3E-2</v>
      </c>
      <c r="F43" s="20">
        <v>2.1999999999999999E-2</v>
      </c>
      <c r="G43" s="20">
        <v>1.4999999999999999E-2</v>
      </c>
      <c r="H43" s="20">
        <v>1.4999999999999999E-2</v>
      </c>
      <c r="I43" s="20">
        <v>0</v>
      </c>
      <c r="J43" s="20">
        <v>0</v>
      </c>
      <c r="K43" s="20">
        <v>0</v>
      </c>
    </row>
    <row r="44" spans="2:11" s="1" customFormat="1" ht="4.5" customHeight="1" x14ac:dyDescent="0.3">
      <c r="B44" s="17"/>
      <c r="C44" s="18"/>
      <c r="D44" s="18"/>
      <c r="E44" s="18"/>
      <c r="F44" s="18"/>
      <c r="G44" s="18"/>
      <c r="H44" s="18"/>
      <c r="I44" s="18"/>
      <c r="J44" s="18"/>
      <c r="K44" s="18"/>
    </row>
    <row r="45" spans="2:11" s="1" customFormat="1" x14ac:dyDescent="0.3">
      <c r="B45" s="2" t="s">
        <v>18</v>
      </c>
      <c r="C45" s="14">
        <f>SUM(C40:C44)</f>
        <v>0.85</v>
      </c>
      <c r="D45" s="14">
        <f>SUM(D40:D44)</f>
        <v>1</v>
      </c>
      <c r="E45" s="14">
        <f>SUM(E40:E44)</f>
        <v>1</v>
      </c>
      <c r="F45" s="14">
        <f>SUM(F40:F44)</f>
        <v>0.99999999999999989</v>
      </c>
      <c r="G45" s="14">
        <f>SUM(G40:G44)</f>
        <v>1</v>
      </c>
      <c r="H45" s="14">
        <f>SUM(H40:H44)</f>
        <v>1</v>
      </c>
      <c r="I45" s="14">
        <f t="shared" ref="I45:K45" si="0">SUM(I40:I44)</f>
        <v>1</v>
      </c>
      <c r="J45" s="14">
        <f t="shared" si="0"/>
        <v>1</v>
      </c>
      <c r="K45" s="14">
        <f t="shared" si="0"/>
        <v>1</v>
      </c>
    </row>
    <row r="47" spans="2:11" x14ac:dyDescent="0.3">
      <c r="C47" s="5" t="s">
        <v>46</v>
      </c>
      <c r="D47" s="5" t="s">
        <v>47</v>
      </c>
    </row>
  </sheetData>
  <mergeCells count="1">
    <mergeCell ref="B23:H34"/>
  </mergeCells>
  <hyperlinks>
    <hyperlink ref="M17" r:id="rId1"/>
    <hyperlink ref="M13" r:id="rId2"/>
    <hyperlink ref="M14" r:id="rId3"/>
    <hyperlink ref="M15" r:id="rId4"/>
    <hyperlink ref="M18" r:id="rId5"/>
    <hyperlink ref="M20" r:id="rId6"/>
    <hyperlink ref="M19" r:id="rId7"/>
    <hyperlink ref="M16" r:id="rId8"/>
  </hyperlinks>
  <pageMargins left="0.7" right="0.7" top="0.75" bottom="0.75" header="0.3" footer="0.3"/>
  <pageSetup scale="65"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Boivin, Philippe - Corporate Banking</dc:creator>
  <cp:lastModifiedBy>Boivin, Philippe - Corporate Banking</cp:lastModifiedBy>
  <cp:lastPrinted>2015-11-21T16:07:36Z</cp:lastPrinted>
  <dcterms:created xsi:type="dcterms:W3CDTF">2015-07-27T14:41:25Z</dcterms:created>
  <dcterms:modified xsi:type="dcterms:W3CDTF">2015-11-21T16:08:42Z</dcterms:modified>
</cp:coreProperties>
</file>